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126"/>
  <workbookPr defaultThemeVersion="124226"/>
  <mc:AlternateContent xmlns:mc="http://schemas.openxmlformats.org/markup-compatibility/2006">
    <mc:Choice Requires="x15">
      <x15ac:absPath xmlns:x15ac="http://schemas.microsoft.com/office/spreadsheetml/2010/11/ac" url="C:\Users\Quang Vinh\Downloads\"/>
    </mc:Choice>
  </mc:AlternateContent>
  <xr:revisionPtr revIDLastSave="0" documentId="13_ncr:1_{FDE92EEF-E304-42B1-B0D6-E4812160D7AF}" xr6:coauthVersionLast="47" xr6:coauthVersionMax="47" xr10:uidLastSave="{00000000-0000-0000-0000-000000000000}"/>
  <bookViews>
    <workbookView xWindow="-120" yWindow="-120" windowWidth="19440" windowHeight="15000" xr2:uid="{00000000-000D-0000-FFFF-FFFF00000000}"/>
  </bookViews>
  <sheets>
    <sheet name="QT_NSNN" sheetId="10" r:id="rId1"/>
    <sheet name="QT_NGUON THU DV" sheetId="15" r:id="rId2"/>
    <sheet name="QT_THU HO CHI HO" sheetId="18" r:id="rId3"/>
    <sheet name="QT_TAI TRO GIAO DUC" sheetId="20" r:id="rId4"/>
    <sheet name="MUC THU HP _THU KHAC" sheetId="11" r:id="rId5"/>
    <sheet name="CS_MIEN GIAM_HO TRO CPHT" sheetId="12" r:id="rId6"/>
    <sheet name="CAC KHOAN CHI NH " sheetId="17" r:id="rId7"/>
  </sheets>
  <definedNames>
    <definedName name="_xlnm.Print_Titles" localSheetId="4">'MUC THU HP _THU KHAC'!$9:$9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4" i="20" l="1"/>
  <c r="C13" i="20"/>
  <c r="D90" i="10" l="1"/>
  <c r="E21" i="11" l="1"/>
  <c r="E26" i="11"/>
  <c r="E23" i="11"/>
  <c r="E30" i="11"/>
  <c r="E29" i="11"/>
  <c r="E27" i="11"/>
  <c r="E25" i="11"/>
  <c r="E20" i="11"/>
  <c r="E19" i="11"/>
  <c r="E18" i="11"/>
  <c r="E17" i="11"/>
  <c r="E16" i="11"/>
  <c r="E15" i="11"/>
  <c r="E10" i="11"/>
  <c r="C18" i="20" l="1"/>
  <c r="C30" i="20"/>
  <c r="C23" i="20" l="1"/>
  <c r="B20" i="18"/>
  <c r="C13" i="15"/>
  <c r="C29" i="15"/>
  <c r="C11" i="15" s="1"/>
  <c r="C38" i="15" s="1"/>
  <c r="O12" i="12" l="1"/>
  <c r="O13" i="12"/>
  <c r="O11" i="12"/>
  <c r="E24" i="11" l="1"/>
  <c r="E14" i="11"/>
  <c r="E13" i="11"/>
  <c r="E12" i="11"/>
  <c r="C12" i="20" l="1"/>
  <c r="C11" i="20" s="1"/>
  <c r="B8" i="20"/>
  <c r="C32" i="20" l="1"/>
  <c r="B9" i="18"/>
  <c r="C34" i="15"/>
  <c r="C129" i="10"/>
  <c r="C126" i="10"/>
  <c r="C117" i="10"/>
  <c r="C114" i="10"/>
  <c r="C110" i="10"/>
  <c r="C107" i="10"/>
  <c r="C94" i="10"/>
  <c r="C149" i="10"/>
  <c r="C92" i="10"/>
  <c r="E28" i="11" l="1"/>
  <c r="C11" i="10" l="1"/>
  <c r="C20" i="10"/>
  <c r="C21" i="10"/>
  <c r="C48" i="10"/>
  <c r="C58" i="10"/>
  <c r="C59" i="10"/>
  <c r="C60" i="10"/>
  <c r="C61" i="10"/>
  <c r="C62" i="10"/>
  <c r="C63" i="10"/>
  <c r="C76" i="10"/>
  <c r="C77" i="10"/>
  <c r="C78" i="10"/>
  <c r="C79" i="10"/>
  <c r="C80" i="10"/>
  <c r="C81" i="10"/>
  <c r="C82" i="10"/>
  <c r="C83" i="10"/>
  <c r="C31" i="10" l="1"/>
  <c r="C30" i="10" s="1"/>
  <c r="C29" i="10" s="1"/>
  <c r="C71" i="10"/>
  <c r="C56" i="10" s="1"/>
  <c r="C10" i="10"/>
  <c r="C47" i="10"/>
  <c r="C40" i="10"/>
  <c r="C39" i="10" s="1"/>
  <c r="C75" i="10" l="1"/>
  <c r="C74" i="10" s="1"/>
  <c r="C9" i="10"/>
  <c r="C38" i="10"/>
  <c r="C73" i="10" l="1"/>
  <c r="D52" i="18" l="1"/>
  <c r="D51" i="18"/>
  <c r="D50" i="18"/>
  <c r="D49" i="18"/>
  <c r="D48" i="18"/>
  <c r="D47" i="18"/>
  <c r="D46" i="18"/>
  <c r="D45" i="18"/>
  <c r="D44" i="18"/>
  <c r="D43" i="18"/>
  <c r="C31" i="18"/>
  <c r="D42" i="18" l="1"/>
  <c r="B8" i="18"/>
  <c r="O10" i="12"/>
  <c r="O14" i="12" s="1"/>
  <c r="C43" i="15" l="1"/>
  <c r="C48" i="15" l="1"/>
  <c r="C147" i="10"/>
  <c r="C145" i="10"/>
  <c r="C142" i="10"/>
  <c r="C136" i="10"/>
  <c r="C134" i="10"/>
  <c r="C132" i="10"/>
  <c r="C124" i="10"/>
  <c r="C122" i="10"/>
  <c r="C101" i="10"/>
  <c r="C90" i="10"/>
  <c r="C141" i="10" l="1"/>
  <c r="C89" i="10"/>
  <c r="C88" i="10" l="1"/>
</calcChain>
</file>

<file path=xl/sharedStrings.xml><?xml version="1.0" encoding="utf-8"?>
<sst xmlns="http://schemas.openxmlformats.org/spreadsheetml/2006/main" count="503" uniqueCount="331">
  <si>
    <t/>
  </si>
  <si>
    <t>6000</t>
  </si>
  <si>
    <t>6001</t>
  </si>
  <si>
    <t>6100</t>
  </si>
  <si>
    <t>6101</t>
  </si>
  <si>
    <t>6112</t>
  </si>
  <si>
    <t>6113</t>
  </si>
  <si>
    <t>6300</t>
  </si>
  <si>
    <t>6301</t>
  </si>
  <si>
    <t>6302</t>
  </si>
  <si>
    <t>6303</t>
  </si>
  <si>
    <t>6304</t>
  </si>
  <si>
    <t>6400</t>
  </si>
  <si>
    <t>6449</t>
  </si>
  <si>
    <t>6500</t>
  </si>
  <si>
    <t>6501</t>
  </si>
  <si>
    <t>6502</t>
  </si>
  <si>
    <t>6550</t>
  </si>
  <si>
    <t>6551</t>
  </si>
  <si>
    <t>6599</t>
  </si>
  <si>
    <t>6600</t>
  </si>
  <si>
    <t>6601</t>
  </si>
  <si>
    <t>6700</t>
  </si>
  <si>
    <t>6704</t>
  </si>
  <si>
    <t>6900</t>
  </si>
  <si>
    <t>6912</t>
  </si>
  <si>
    <t>7000</t>
  </si>
  <si>
    <t>7001</t>
  </si>
  <si>
    <t>7004</t>
  </si>
  <si>
    <t>7750</t>
  </si>
  <si>
    <t>Nội dung chi</t>
  </si>
  <si>
    <t>Số báo cáo</t>
  </si>
  <si>
    <t>A</t>
  </si>
  <si>
    <t>B</t>
  </si>
  <si>
    <t>C</t>
  </si>
  <si>
    <t>Chỉ tiêu</t>
  </si>
  <si>
    <t>ỦY BAN NHÂN DÂN QUẬN 10</t>
  </si>
  <si>
    <t>STT</t>
  </si>
  <si>
    <t>a) Ngaân  saùch trong nöôùc</t>
  </si>
  <si>
    <t xml:space="preserve"> '- Ngaân saùch nhaø nöôùc</t>
  </si>
  <si>
    <t>-Phí leä phí</t>
  </si>
  <si>
    <t>b) Nguoàn khaùc</t>
  </si>
  <si>
    <t xml:space="preserve"> -Nguoàn thu söï nghieäp</t>
  </si>
  <si>
    <t>- Nguoàn thu dòch vuï</t>
  </si>
  <si>
    <t>6115</t>
  </si>
  <si>
    <t>Phụ cấp độc hại</t>
  </si>
  <si>
    <t>Thủ trưởng đơn vị</t>
  </si>
  <si>
    <t>TRƯỜNG THCS NGUYỄN TRI PHƯƠNG</t>
  </si>
  <si>
    <t>6605</t>
  </si>
  <si>
    <t>7766</t>
  </si>
  <si>
    <t>Phạm Nguyễn Anh Thư</t>
  </si>
  <si>
    <t>Nguyễn Lê Quang Vinh</t>
  </si>
  <si>
    <t>PHẦN I. TỔNG HỢP TÌNH HÌNH KINH PHÍ</t>
  </si>
  <si>
    <t>Đơn vị tính: đồng</t>
  </si>
  <si>
    <t>Mã số</t>
  </si>
  <si>
    <t>Số xét duyệt</t>
  </si>
  <si>
    <t xml:space="preserve">I.Số dư kinh phí năm trước chuyển sang </t>
  </si>
  <si>
    <t>a) Ngân sách trong nước</t>
  </si>
  <si>
    <t>- Kinh phí đã nhận</t>
  </si>
  <si>
    <t>- Dự toán còn dư ở kho bạc</t>
  </si>
  <si>
    <t>b) Phí, lệ phí để lại</t>
  </si>
  <si>
    <t>c) Viện trợ</t>
  </si>
  <si>
    <t>d) Vay nợ</t>
  </si>
  <si>
    <t>2. Nguồn khác</t>
  </si>
  <si>
    <t>a)Nguồn thu sự nghiệp</t>
  </si>
  <si>
    <t>b) Nguồn thu dịch vụ</t>
  </si>
  <si>
    <t>II Dự toán được giao trong năm</t>
  </si>
  <si>
    <t>1. Nguồn ngân sách nhà nước</t>
  </si>
  <si>
    <t>III. Tổng số được sử dụng trong năm</t>
  </si>
  <si>
    <t>IV. Kinh phí thực nhận trong năm</t>
  </si>
  <si>
    <t>V. Kinh phí quyết toán</t>
  </si>
  <si>
    <t xml:space="preserve">VI. Kinh phí giảm trong năm   </t>
  </si>
  <si>
    <t>1. Đã nộp NSNN</t>
  </si>
  <si>
    <t>2. Còn phải nộp NSNN</t>
  </si>
  <si>
    <t>3.Dự toán bị hủy</t>
  </si>
  <si>
    <t>a/ Ngân sách nhà nước</t>
  </si>
  <si>
    <t>VII. Số dư kinh phí được phép chuyển sang năm sau sử dụng và quyết toán</t>
  </si>
  <si>
    <t>PHẦN II: CHI TIẾT KINH PHÍ QUYẾT TOÁN</t>
  </si>
  <si>
    <t>I - Chi hoạt động</t>
  </si>
  <si>
    <t xml:space="preserve"> 1- Chi thường xuyên</t>
  </si>
  <si>
    <t>Lương theo ngạch bậc</t>
  </si>
  <si>
    <t>Phụ cấp lương</t>
  </si>
  <si>
    <t>Chức vụ</t>
  </si>
  <si>
    <t>Phụ cấp ưu đãi nghề</t>
  </si>
  <si>
    <t>Phụ cấp trách nhiệm theo nghề, theo công việc</t>
  </si>
  <si>
    <t>Phụ cấp thâm niên vượt khung, Phụ cấp thâm niên nghề</t>
  </si>
  <si>
    <t>Các khoản đóng góp</t>
  </si>
  <si>
    <t>Bảo hiểm xã hội</t>
  </si>
  <si>
    <t>Bảo hiểm y tế</t>
  </si>
  <si>
    <t>Kinh phí Công đoàn</t>
  </si>
  <si>
    <t>Bảo hiểm thất nghiệp</t>
  </si>
  <si>
    <t>Các khoản đóng góp khác</t>
  </si>
  <si>
    <t>Các khoản thanh toán khác cho cá nhân</t>
  </si>
  <si>
    <t>Chi khác</t>
  </si>
  <si>
    <t>Thanh toán dịch vụ công cộng</t>
  </si>
  <si>
    <t>Thanh toán tiền điện</t>
  </si>
  <si>
    <t>Thanh toán tiền nước</t>
  </si>
  <si>
    <t>Vật tư văn phòng</t>
  </si>
  <si>
    <t>Văn phòng phẩm</t>
  </si>
  <si>
    <t>Vật tư văn phòng khác</t>
  </si>
  <si>
    <t>Thông tin, tuyên truyền, liên lạc</t>
  </si>
  <si>
    <t>Phim ảnh; ấn phẩm truyền thông; sách, báo, tạp chí tư viện</t>
  </si>
  <si>
    <t>Công tác phí</t>
  </si>
  <si>
    <t>Khoán công tác phí</t>
  </si>
  <si>
    <t>Sửa chữa, duy tu tài sản phục vụ công tác chuyên môn và các công trình cơ sở hạ tầng</t>
  </si>
  <si>
    <t>Các thiết bị công nghệ thông tin</t>
  </si>
  <si>
    <t>Chi phí nghiệp vụ chuyên môn của từng ngành</t>
  </si>
  <si>
    <t>Chi mua hàng hóa, vật tư</t>
  </si>
  <si>
    <t>Đồng phục, trang phục, bảo hộ lao động</t>
  </si>
  <si>
    <t>Mua sắm tài sản vô hình</t>
  </si>
  <si>
    <t>Mua, bảo trì phần mềm công nghệ thông tin</t>
  </si>
  <si>
    <t>2 - Chi không thường xuyên</t>
  </si>
  <si>
    <t>Học bổng sinh viên, học sinh</t>
  </si>
  <si>
    <t>Các khoản hỗ trợ khác</t>
  </si>
  <si>
    <t>Cấp bù học phí cho cơ sở giáo dục đào tạo theo chế độ</t>
  </si>
  <si>
    <t>Phụ cấp làm đêm, làm thêm giờ</t>
  </si>
  <si>
    <t>Tiền lương</t>
  </si>
  <si>
    <t>Cước phí điện thoại (không bao gồm khoán điện thoại); thuê bao đường điện thoại; fax</t>
  </si>
  <si>
    <t>Tiền vệ sinh, môi trường</t>
  </si>
  <si>
    <t>Thuê bao kênh vệ tinh; thuê bao cáp truyền hình; cước phí Internet; thuê đường truyền mạng</t>
  </si>
  <si>
    <t>6649</t>
  </si>
  <si>
    <t>Khác</t>
  </si>
  <si>
    <t>Chi phí thuê mướn</t>
  </si>
  <si>
    <t>Thuê lao động trong nước</t>
  </si>
  <si>
    <t>6913</t>
  </si>
  <si>
    <t>Tài sản và thiết bị văn phòng</t>
  </si>
  <si>
    <t>7756</t>
  </si>
  <si>
    <t>Chi các khoản phí và lệ phí</t>
  </si>
  <si>
    <t>Chi lập các quỹ của đơn vị thực hiện khoán chi và đơn vị sự nghiệp có thu theo chế độ quy định</t>
  </si>
  <si>
    <t>Chi lập Quỹ bổ sung thu nhập, Quỹ dự phòng ổn định thu nhập</t>
  </si>
  <si>
    <t>Chi lập Quỹ phúc lợi</t>
  </si>
  <si>
    <t>Chi lập Quỹ khen thưởng</t>
  </si>
  <si>
    <t>Chi lập Quỹ phát triển hoạt động sự nghiệp</t>
  </si>
  <si>
    <t xml:space="preserve">CÔNG KHAI </t>
  </si>
  <si>
    <t>MỨC THU HỌC PHÍ VÀ CÁC KHOẢN THU KHÁC</t>
  </si>
  <si>
    <t>Nguồn thu</t>
  </si>
  <si>
    <t>Học phí</t>
  </si>
  <si>
    <t>Thu theo thỏa thuận</t>
  </si>
  <si>
    <t>Tổ chức phục vụ và quản lý bán trú</t>
  </si>
  <si>
    <t>Tháng</t>
  </si>
  <si>
    <t>Định kỳ thu</t>
  </si>
  <si>
    <t>Vệ sinh bán trú</t>
  </si>
  <si>
    <t>Học kỳ</t>
  </si>
  <si>
    <t>Thiết bị, vật dụng phục vụ bán trú</t>
  </si>
  <si>
    <t>Tổ chức dạy học 2 buổi/ngày</t>
  </si>
  <si>
    <t>Năng khiếu</t>
  </si>
  <si>
    <t>CLB thể thao</t>
  </si>
  <si>
    <t>Tiếng Anh bản ngữ</t>
  </si>
  <si>
    <t>Tiếng Anh tăng cường</t>
  </si>
  <si>
    <t>Kỹ năng sống</t>
  </si>
  <si>
    <t>Thu hộ - chi hộ</t>
  </si>
  <si>
    <t>Tiền ăn HS bán trú (ăn trưa + xế)</t>
  </si>
  <si>
    <t>Ngày</t>
  </si>
  <si>
    <t>Tiền điện, bảo trì máy lạnh phòng ngủ</t>
  </si>
  <si>
    <t>Tiền điện máy lạnh phòng học</t>
  </si>
  <si>
    <t>Bảo hiểm tai nạn</t>
  </si>
  <si>
    <t>Năm học</t>
  </si>
  <si>
    <t xml:space="preserve">Năm </t>
  </si>
  <si>
    <t>Sổ liên lạc điện tử</t>
  </si>
  <si>
    <t>In đề thi, giấy thi</t>
  </si>
  <si>
    <t>Ấn chỉ (Sổ liên lạc, phù hiệu, LLHS…)</t>
  </si>
  <si>
    <t>đơn vị tính đồng</t>
  </si>
  <si>
    <t>HỌ TÊN HỌC SINH</t>
  </si>
  <si>
    <t>LỚP</t>
  </si>
  <si>
    <t xml:space="preserve">THUỘC DIỆN </t>
  </si>
  <si>
    <t>Miễn 100% học phí</t>
  </si>
  <si>
    <t>Giảm 50% học phí</t>
  </si>
  <si>
    <t xml:space="preserve">MỨC </t>
  </si>
  <si>
    <t>Số tháng</t>
  </si>
  <si>
    <t>MỨC</t>
  </si>
  <si>
    <t>D</t>
  </si>
  <si>
    <t>7/2</t>
  </si>
  <si>
    <t>TỔNG CỘNG</t>
  </si>
  <si>
    <t>Người lập biểu</t>
  </si>
  <si>
    <t xml:space="preserve">CÔNG KHAI QUYẾT TOÁN </t>
  </si>
  <si>
    <t>THU CHI HOẠT ĐỘNG SỰ NGHIỆP</t>
  </si>
  <si>
    <t xml:space="preserve">VÀ HOẠT ĐỘNG SẢN XUẤT KINH DOANH </t>
  </si>
  <si>
    <t>01</t>
  </si>
  <si>
    <t>Chênh lệch thu lớn hơn chi chưa phân phối năm trước chuyển sang</t>
  </si>
  <si>
    <t>02</t>
  </si>
  <si>
    <t>Thu trong năm</t>
  </si>
  <si>
    <t>a</t>
  </si>
  <si>
    <t>Thu học phí</t>
  </si>
  <si>
    <t>b</t>
  </si>
  <si>
    <t>Thu dịch vụ</t>
  </si>
  <si>
    <t>Thu Thiết bị vật dụng bán trú</t>
  </si>
  <si>
    <t>Thu Buổi 2</t>
  </si>
  <si>
    <t>Thu Quản lý bán trú</t>
  </si>
  <si>
    <t>Thu Anh văn tăng cường</t>
  </si>
  <si>
    <t>Thu Vệ sinh bán trú</t>
  </si>
  <si>
    <t>Thu Học nghề</t>
  </si>
  <si>
    <t>Thu Năng khiếu</t>
  </si>
  <si>
    <t>Thu Tin học tăng cường</t>
  </si>
  <si>
    <t>Thu CLB thể thao</t>
  </si>
  <si>
    <t>Thu Tiếng Anh bản ngữ</t>
  </si>
  <si>
    <t>Thu Kỹ năng sống</t>
  </si>
  <si>
    <t>Thu Mặt bằng căng tin-bếp ăn</t>
  </si>
  <si>
    <t>c</t>
  </si>
  <si>
    <t>Thu khác</t>
  </si>
  <si>
    <t>Thu Lãi ngân hàng</t>
  </si>
  <si>
    <t>Thu Thanh lý CCDC</t>
  </si>
  <si>
    <t>Thu Tài trợ giáo dục</t>
  </si>
  <si>
    <t>03</t>
  </si>
  <si>
    <t>Chi trong năm</t>
  </si>
  <si>
    <t>Chi từ nguồn HP</t>
  </si>
  <si>
    <t>Chi từ nguồn thu DV</t>
  </si>
  <si>
    <t>Chi từ nguồn thu khác</t>
  </si>
  <si>
    <t>04</t>
  </si>
  <si>
    <t>Chênh lệch thu lớn hơn chi   ( 01+02-03 )</t>
  </si>
  <si>
    <t>05</t>
  </si>
  <si>
    <t>Nộp NSNN</t>
  </si>
  <si>
    <t>06</t>
  </si>
  <si>
    <t>Nộp cấp trên ( nộp điều tiết ngành )</t>
  </si>
  <si>
    <t>07</t>
  </si>
  <si>
    <t>08</t>
  </si>
  <si>
    <t>Bổ sung nguồn kinh phí</t>
  </si>
  <si>
    <t>09</t>
  </si>
  <si>
    <t>Trích lập các quỹ</t>
  </si>
  <si>
    <t>Quỹ phúc lợi</t>
  </si>
  <si>
    <t>Quỹ khen thưởng</t>
  </si>
  <si>
    <t>Quỹ phát triển sự nghiệp</t>
  </si>
  <si>
    <t>Chênh lệch thu lớn hơn chi chưa phân phối đến cuối năm (07=04-05-06-07-08)</t>
  </si>
  <si>
    <t>Học phí THCS</t>
  </si>
  <si>
    <t>Học phí Buổi 2</t>
  </si>
  <si>
    <t>ĐVT: đồng</t>
  </si>
  <si>
    <t>CÔNG KHAI THU - CHI NGUỒN THU HỘ CHI HỘ</t>
  </si>
  <si>
    <t>NỘI DUNG</t>
  </si>
  <si>
    <t xml:space="preserve"> THU </t>
  </si>
  <si>
    <t xml:space="preserve">  CHI </t>
  </si>
  <si>
    <t>TỒN</t>
  </si>
  <si>
    <t>A- PHẦN THU</t>
  </si>
  <si>
    <t xml:space="preserve">    * Tồn kỳ trước mang sang</t>
  </si>
  <si>
    <t>Ấn phẩm học sinh</t>
  </si>
  <si>
    <t>Tiền ăn</t>
  </si>
  <si>
    <t>In đề kiểm tra</t>
  </si>
  <si>
    <t>Chăm sóc răng miệng</t>
  </si>
  <si>
    <t>Làm bằng tốt nghiệp</t>
  </si>
  <si>
    <t xml:space="preserve">Tiền điện, bảo trì ML </t>
  </si>
  <si>
    <t>Đồng phục học sinh</t>
  </si>
  <si>
    <t xml:space="preserve">    * Thu trong kỳ               </t>
  </si>
  <si>
    <t>B- PHẦN CHI</t>
  </si>
  <si>
    <t>C-TỒN</t>
  </si>
  <si>
    <t>I</t>
  </si>
  <si>
    <t>II</t>
  </si>
  <si>
    <t>III</t>
  </si>
  <si>
    <t>IV</t>
  </si>
  <si>
    <t>GHI CHÚ</t>
  </si>
  <si>
    <t>I/ Công trình hoạt động của học sinh, các phong tràoVTM, Đoàn Đội</t>
  </si>
  <si>
    <t>- Giúp học sinh khó khăn vượt khó vươn lên (mua BHYT cho HS có hoàn cảnh khó khăn)</t>
  </si>
  <si>
    <t>- Bồi dưỡng cho học sinh có năng khiếu TDTT, văn nghệ…</t>
  </si>
  <si>
    <t>- Tham gia phong trào thi HS giỏi, CLB Tiếng Anh và các hoạt động rèn kỹ năng sống cho học sinh</t>
  </si>
  <si>
    <t>- Tham gia tích cực vào các hoạt động Đội, thi nghi thức, 
giáo dục truyền thống, tham quan dã ngoại</t>
  </si>
  <si>
    <t>- Tham gia các Lễ, Hội, thi văn nghệ của ngành.</t>
  </si>
  <si>
    <t>II/ Công trình khen thưởng học sinh:</t>
  </si>
  <si>
    <t>- Khen thưởng học sinh có tiến bộ về học tập, hạnh kiểm từng HK, năm học. Khen thưởng HSG cấp Quận, TP</t>
  </si>
  <si>
    <t>- Khen thưởng theo đợt thi đua, phong trào của trường, của ngành; khen thưởng lớp tiên tiến, biểu dương</t>
  </si>
  <si>
    <t>- Khen thưởng cá nhân HS, tập thể lớp tham gia tốt các hoạt động Đoàn Đội; thành tích đạt được khi tham gia các phong trào chuyên môn, văn thể mỹ của ngành.</t>
  </si>
  <si>
    <t xml:space="preserve">- Khen thưởng đột xuất các cá nhân, tập thể lớp có 
thành tích đặc biệt trong học tập và hoạt động xã hội khác </t>
  </si>
  <si>
    <t>III/ Công trình xây dựng, cải tạo CSVC- trang thiết bị</t>
  </si>
  <si>
    <t>- Từng bước trang bị cơ sở vật chất, phương tiện kỹ thuật, góp phần cùng nhà trường thực hiện đổi mới phương pháp dạy học, giáo dục toàn diện học sinh, nâng cao chất lượng giáo dục.</t>
  </si>
  <si>
    <t>- Xây dựng, chăm sóc cảnh quan nhà trường xanh-sạch-đẹp</t>
  </si>
  <si>
    <t>CÔNG KHAI THU CHI QUỸ TÀI TRỢ GIÁO DỤC</t>
  </si>
  <si>
    <t>Nội dung</t>
  </si>
  <si>
    <t>Mục/Tiểu mục</t>
  </si>
  <si>
    <t>Chi bồi dưỡng chuyên môn</t>
  </si>
  <si>
    <t>Chi tham quan học tập</t>
  </si>
  <si>
    <t>Mức thu nhập hàng tháng của CBQL và GV</t>
  </si>
  <si>
    <t>V</t>
  </si>
  <si>
    <t>Mức chi thường xuyên/1 học sinh</t>
  </si>
  <si>
    <t>VI</t>
  </si>
  <si>
    <t>Mức thu nhập bình quân</t>
  </si>
  <si>
    <t>Mức thu nhập cao nhất</t>
  </si>
  <si>
    <t>Mức thu nhập thấp nhất</t>
  </si>
  <si>
    <t>Tổng số</t>
  </si>
  <si>
    <t>Dự kiến
 cả năm học</t>
  </si>
  <si>
    <t>Mức thu/1HS</t>
  </si>
  <si>
    <t>Chi đầu tư, xây dựng, sửa chữa, mua sắm trang thiết bị</t>
  </si>
  <si>
    <t>Đầu tư, xây dựng, sửa chữa</t>
  </si>
  <si>
    <t>Mua sắm trang thiết bị</t>
  </si>
  <si>
    <t>Trong nước</t>
  </si>
  <si>
    <t>Nước ngoài</t>
  </si>
  <si>
    <t>Chi lương</t>
  </si>
  <si>
    <t>Chi hội họp, hội thảo</t>
  </si>
  <si>
    <t>VII</t>
  </si>
  <si>
    <t>Hỗ trợ 
chi phí học tập</t>
  </si>
  <si>
    <t>Tiền công trả lao động thường xuyên theo hợp đồng</t>
  </si>
  <si>
    <t>6404</t>
  </si>
  <si>
    <t>Chi chênh lệch thực tế so với lương ngạch bậc, chức vụ</t>
  </si>
  <si>
    <t>8000</t>
  </si>
  <si>
    <t>Chi hỗ trợ và giải quyết việc làm</t>
  </si>
  <si>
    <t>8049</t>
  </si>
  <si>
    <t>Chi hỗ trợ khác</t>
  </si>
  <si>
    <t>Quỹ ổn định thu nhập</t>
  </si>
  <si>
    <t xml:space="preserve"> THỰC CHI </t>
  </si>
  <si>
    <t>Làm bằng tốt nghiệp (K9)</t>
  </si>
  <si>
    <t>4=(2*3)</t>
  </si>
  <si>
    <t xml:space="preserve">Tổng số tiền được hỗ trợ </t>
  </si>
  <si>
    <t>7/1</t>
  </si>
  <si>
    <t>QUYẾT TOÁN CHI NGÂN SÁCH NĂM 2020</t>
  </si>
  <si>
    <t>Ngày 16  tháng  02  năm 2021</t>
  </si>
  <si>
    <t>Thu ôn thi lớp 10</t>
  </si>
  <si>
    <t>Thu Mặt bằng giữ xe</t>
  </si>
  <si>
    <t>Thu Mặt bằng Yoga</t>
  </si>
  <si>
    <t>Thu phát hành ĐP HS</t>
  </si>
  <si>
    <t xml:space="preserve">Chi lương tăng thêm </t>
  </si>
  <si>
    <t>NĂM 2020</t>
  </si>
  <si>
    <t>Ngày 16 tháng 02 năm 2021</t>
  </si>
  <si>
    <t>NĂM HỌC 2020-2021</t>
  </si>
  <si>
    <t xml:space="preserve">     + Làm mái che lưới lan sân trường khu A</t>
  </si>
  <si>
    <t xml:space="preserve">    + Mua phân bón cây</t>
  </si>
  <si>
    <t xml:space="preserve">     + Thay loa phóng thanh khu A</t>
  </si>
  <si>
    <t xml:space="preserve">     + Thay loa phóng thanh, loa phòng học khu B</t>
  </si>
  <si>
    <t>Ngày 15 tháng 09 năm 2021</t>
  </si>
  <si>
    <t>Ngày  21  tháng  09  năm 2020</t>
  </si>
  <si>
    <t>Dạy nghề</t>
  </si>
  <si>
    <t>27.000-64.000</t>
  </si>
  <si>
    <t>CÔNG KHAI CÁC KHOẢN CHI THEO NĂM HỌC 2020-2021</t>
  </si>
  <si>
    <t>CÔNG KHAI TỔNG HỢP KẾT QUẢ THỰC HIỆN HỖ TRỢ CHI PHÍ HỌC TẬP THEO NGHỊ ĐỊNH 86/2015/NĐ-CP
NĂM HỌC 2020-2021</t>
  </si>
  <si>
    <t>Go Ja Bảo</t>
  </si>
  <si>
    <t>Go Nguyễn Kiều Vy</t>
  </si>
  <si>
    <t>Lê Hoàng Lân</t>
  </si>
  <si>
    <t>Lê Mỹ Phụng</t>
  </si>
  <si>
    <t>8/2</t>
  </si>
  <si>
    <t>Hộ nghèo</t>
  </si>
  <si>
    <t>Con công an</t>
  </si>
  <si>
    <t>Hộ cận nghèo</t>
  </si>
  <si>
    <t>Ngày 12 tháng 10 năm 2020</t>
  </si>
  <si>
    <t>Ngày  15  tháng  09  năm 2021</t>
  </si>
  <si>
    <t>Tin nhắn PHHS (Sổ LL điện tử)</t>
  </si>
  <si>
    <t xml:space="preserve">     + Thi công lưới che nắng sân trường khu B</t>
  </si>
  <si>
    <t xml:space="preserve">     + Nâng cấp, cải tạo sân trường khu 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</si>
</sst>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0_);_(* \(#,##0\);_(* &quot;-&quot;_);_(@_)"/>
    <numFmt numFmtId="164" formatCode="_-* #,##0.00_-;\-* #,##0.00_-;_-* &quot;-&quot;??_-;_-@_-"/>
    <numFmt numFmtId="165" formatCode="_(* #,##0.0_);_(* \(#,##0.0\);_(* &quot;-&quot;_);_(@_)"/>
    <numFmt numFmtId="166" formatCode="_(* #,##0_);_(* \(#,##0\);_(* &quot;-&quot;??_);_(@_)"/>
    <numFmt numFmtId="167" formatCode="_-* #,##0_-;\-* #,##0_-;_-* &quot;-&quot;??_-;_-@_-"/>
  </numFmts>
  <fonts count="30" x14ac:knownFonts="1">
    <font>
      <sz val="11"/>
      <color theme="1"/>
      <name val="Calibri"/>
      <family val="2"/>
      <scheme val="minor"/>
    </font>
    <font>
      <sz val="11"/>
      <color theme="1"/>
      <name val="Calibri"/>
      <family val="2"/>
      <scheme val="minor"/>
    </font>
    <font>
      <sz val="12"/>
      <name val="Times New Roman"/>
      <family val="1"/>
    </font>
    <font>
      <sz val="10"/>
      <name val="Times New Roman"/>
      <family val="1"/>
    </font>
    <font>
      <b/>
      <sz val="12"/>
      <name val="Times New Roman"/>
      <family val="1"/>
    </font>
    <font>
      <b/>
      <sz val="14"/>
      <name val="Times New Roman"/>
      <family val="1"/>
    </font>
    <font>
      <b/>
      <sz val="10"/>
      <name val="Times New Roman"/>
      <family val="1"/>
    </font>
    <font>
      <sz val="10"/>
      <name val="Arial"/>
      <family val="2"/>
      <charset val="163"/>
    </font>
    <font>
      <sz val="11"/>
      <color theme="1"/>
      <name val="Times New Roman"/>
      <family val="1"/>
    </font>
    <font>
      <sz val="11"/>
      <name val="Times New Roman"/>
      <family val="1"/>
    </font>
    <font>
      <sz val="12"/>
      <color theme="1"/>
      <name val="Times New Roman"/>
      <family val="1"/>
    </font>
    <font>
      <b/>
      <sz val="11"/>
      <name val="Times New Roman"/>
      <family val="1"/>
    </font>
    <font>
      <b/>
      <sz val="13"/>
      <name val="Times New Roman"/>
      <family val="1"/>
    </font>
    <font>
      <b/>
      <sz val="11"/>
      <color theme="1"/>
      <name val="Times New Roman"/>
      <family val="1"/>
    </font>
    <font>
      <b/>
      <sz val="12"/>
      <color theme="1"/>
      <name val="Times New Roman"/>
      <family val="1"/>
    </font>
    <font>
      <i/>
      <sz val="11"/>
      <color theme="1"/>
      <name val="Times New Roman"/>
      <family val="1"/>
    </font>
    <font>
      <b/>
      <u/>
      <sz val="11"/>
      <color theme="1"/>
      <name val="Times New Roman"/>
      <family val="1"/>
    </font>
    <font>
      <b/>
      <sz val="13"/>
      <color theme="1"/>
      <name val="Times New Roman"/>
      <family val="1"/>
    </font>
    <font>
      <sz val="13"/>
      <color theme="1"/>
      <name val="Times New Roman"/>
      <family val="1"/>
    </font>
    <font>
      <i/>
      <sz val="12"/>
      <color theme="1"/>
      <name val="Times New Roman"/>
      <family val="1"/>
    </font>
    <font>
      <sz val="10"/>
      <name val="Arial"/>
      <family val="2"/>
    </font>
    <font>
      <sz val="13"/>
      <name val="Times New Roman"/>
      <family val="1"/>
    </font>
    <font>
      <b/>
      <sz val="16"/>
      <name val="Times New Roman"/>
      <family val="1"/>
    </font>
    <font>
      <sz val="8"/>
      <name val="Calibri"/>
      <family val="2"/>
      <scheme val="minor"/>
    </font>
    <font>
      <b/>
      <u val="singleAccounting"/>
      <sz val="12"/>
      <name val="Times New Roman"/>
      <family val="1"/>
    </font>
    <font>
      <b/>
      <i/>
      <u/>
      <sz val="12"/>
      <name val="Times New Roman"/>
      <family val="1"/>
    </font>
    <font>
      <b/>
      <i/>
      <sz val="12"/>
      <name val="Times New Roman"/>
      <family val="1"/>
    </font>
    <font>
      <b/>
      <i/>
      <sz val="11"/>
      <color theme="1"/>
      <name val="Times New Roman"/>
      <family val="1"/>
    </font>
    <font>
      <sz val="10"/>
      <color indexed="8"/>
      <name val="Times New Roman"/>
      <family val="1"/>
    </font>
    <font>
      <sz val="12"/>
      <color indexed="8"/>
      <name val="Times New Roman"/>
      <family val="1"/>
    </font>
  </fonts>
  <fills count="4">
    <fill>
      <patternFill patternType="none"/>
    </fill>
    <fill>
      <patternFill patternType="gray125"/>
    </fill>
    <fill>
      <patternFill patternType="solid">
        <fgColor theme="0"/>
        <bgColor indexed="64"/>
      </patternFill>
    </fill>
    <fill>
      <patternFill patternType="solid">
        <fgColor indexed="9"/>
      </patternFill>
    </fill>
  </fills>
  <borders count="10">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diagonal/>
    </border>
    <border>
      <left style="thin">
        <color indexed="8"/>
      </left>
      <right style="thin">
        <color indexed="8"/>
      </right>
      <top style="thin">
        <color indexed="8"/>
      </top>
      <bottom style="thin">
        <color indexed="8"/>
      </bottom>
      <diagonal/>
    </border>
  </borders>
  <cellStyleXfs count="7">
    <xf numFmtId="0" fontId="0" fillId="0" borderId="0"/>
    <xf numFmtId="41" fontId="1" fillId="0" borderId="0" applyFont="0" applyFill="0" applyBorder="0" applyAlignment="0" applyProtection="0"/>
    <xf numFmtId="0" fontId="7" fillId="0" borderId="0"/>
    <xf numFmtId="41" fontId="7" fillId="0" borderId="0" applyFont="0" applyFill="0" applyBorder="0" applyAlignment="0" applyProtection="0"/>
    <xf numFmtId="164" fontId="1" fillId="0" borderId="0" applyFont="0" applyFill="0" applyBorder="0" applyAlignment="0" applyProtection="0"/>
    <xf numFmtId="0" fontId="20" fillId="0" borderId="0"/>
    <xf numFmtId="0" fontId="21" fillId="0" borderId="0"/>
  </cellStyleXfs>
  <cellXfs count="239">
    <xf numFmtId="0" fontId="0" fillId="0" borderId="0" xfId="0"/>
    <xf numFmtId="0" fontId="2" fillId="0" borderId="0" xfId="0" applyFont="1"/>
    <xf numFmtId="0" fontId="3" fillId="0" borderId="0" xfId="0" applyFont="1"/>
    <xf numFmtId="0" fontId="4" fillId="0" borderId="0" xfId="0" applyFont="1"/>
    <xf numFmtId="0" fontId="6" fillId="0" borderId="0" xfId="0" applyFont="1"/>
    <xf numFmtId="0" fontId="4" fillId="0" borderId="1" xfId="0" applyFont="1" applyBorder="1" applyAlignment="1">
      <alignment horizontal="center" vertical="center"/>
    </xf>
    <xf numFmtId="0" fontId="5" fillId="0" borderId="0" xfId="0" applyFont="1" applyAlignment="1">
      <alignment horizontal="center"/>
    </xf>
    <xf numFmtId="0" fontId="8" fillId="0" borderId="0" xfId="0" applyFont="1"/>
    <xf numFmtId="0" fontId="10" fillId="0" borderId="0" xfId="0" applyFont="1" applyAlignment="1">
      <alignment horizontal="center"/>
    </xf>
    <xf numFmtId="0" fontId="6" fillId="0" borderId="3" xfId="0" quotePrefix="1" applyFont="1" applyBorder="1" applyAlignment="1">
      <alignment horizontal="right" vertical="center"/>
    </xf>
    <xf numFmtId="0" fontId="11" fillId="0" borderId="3" xfId="0" applyFont="1" applyBorder="1" applyAlignment="1">
      <alignment vertical="center" wrapText="1"/>
    </xf>
    <xf numFmtId="3" fontId="4" fillId="0" borderId="3" xfId="0" applyNumberFormat="1" applyFont="1" applyBorder="1" applyAlignment="1">
      <alignment vertical="center" shrinkToFit="1"/>
    </xf>
    <xf numFmtId="0" fontId="8" fillId="0" borderId="0" xfId="0" applyFont="1" applyAlignment="1">
      <alignment vertical="center"/>
    </xf>
    <xf numFmtId="0" fontId="13" fillId="0" borderId="0" xfId="0" applyFont="1"/>
    <xf numFmtId="0" fontId="12" fillId="0" borderId="0" xfId="0" applyFont="1"/>
    <xf numFmtId="0" fontId="13" fillId="0" borderId="0" xfId="0" applyFont="1" applyAlignment="1">
      <alignment horizontal="center"/>
    </xf>
    <xf numFmtId="0" fontId="8" fillId="0" borderId="0" xfId="0" applyFont="1" applyAlignment="1">
      <alignment horizontal="center" vertical="center"/>
    </xf>
    <xf numFmtId="3" fontId="4" fillId="0" borderId="3" xfId="0" applyNumberFormat="1" applyFont="1" applyBorder="1" applyAlignment="1">
      <alignment shrinkToFit="1"/>
    </xf>
    <xf numFmtId="3" fontId="8" fillId="0" borderId="0" xfId="0" applyNumberFormat="1" applyFont="1"/>
    <xf numFmtId="0" fontId="11" fillId="0" borderId="3" xfId="0" quotePrefix="1" applyFont="1" applyBorder="1" applyAlignment="1">
      <alignment horizontal="right"/>
    </xf>
    <xf numFmtId="0" fontId="11" fillId="0" borderId="3" xfId="0" applyFont="1" applyBorder="1"/>
    <xf numFmtId="0" fontId="9" fillId="0" borderId="3" xfId="0" applyFont="1" applyBorder="1"/>
    <xf numFmtId="0" fontId="9" fillId="0" borderId="3" xfId="0" applyFont="1" applyBorder="1" applyAlignment="1">
      <alignment horizontal="left"/>
    </xf>
    <xf numFmtId="3" fontId="2" fillId="0" borderId="3" xfId="0" applyNumberFormat="1" applyFont="1" applyBorder="1" applyAlignment="1">
      <alignment shrinkToFit="1"/>
    </xf>
    <xf numFmtId="0" fontId="11" fillId="0" borderId="3" xfId="0" applyFont="1" applyBorder="1" applyAlignment="1">
      <alignment horizontal="left"/>
    </xf>
    <xf numFmtId="0" fontId="12" fillId="0" borderId="0" xfId="0" applyFont="1" applyAlignment="1">
      <alignment horizontal="center"/>
    </xf>
    <xf numFmtId="3" fontId="8" fillId="0" borderId="0" xfId="0" applyNumberFormat="1" applyFont="1" applyAlignment="1">
      <alignment vertical="center"/>
    </xf>
    <xf numFmtId="0" fontId="10" fillId="0" borderId="0" xfId="0" applyFont="1"/>
    <xf numFmtId="0" fontId="2" fillId="0" borderId="0" xfId="0" applyFont="1" applyAlignment="1">
      <alignment horizontal="center"/>
    </xf>
    <xf numFmtId="0" fontId="11" fillId="0" borderId="0" xfId="0" applyFont="1"/>
    <xf numFmtId="0" fontId="4" fillId="0" borderId="0" xfId="0" applyFont="1" applyAlignment="1">
      <alignment horizontal="center"/>
    </xf>
    <xf numFmtId="0" fontId="4" fillId="0" borderId="3" xfId="0" applyFont="1" applyBorder="1" applyAlignment="1">
      <alignment horizontal="center" vertical="center" wrapText="1"/>
    </xf>
    <xf numFmtId="3" fontId="4" fillId="0" borderId="3" xfId="0" applyNumberFormat="1" applyFont="1" applyBorder="1" applyAlignment="1">
      <alignment vertical="center"/>
    </xf>
    <xf numFmtId="0" fontId="13" fillId="0" borderId="0" xfId="0" applyFont="1" applyAlignment="1">
      <alignment vertical="center"/>
    </xf>
    <xf numFmtId="3" fontId="2" fillId="0" borderId="3" xfId="0" applyNumberFormat="1" applyFont="1" applyBorder="1" applyAlignment="1">
      <alignment vertical="center"/>
    </xf>
    <xf numFmtId="41" fontId="2" fillId="0" borderId="3" xfId="1" applyFont="1" applyBorder="1" applyAlignment="1">
      <alignment vertical="center"/>
    </xf>
    <xf numFmtId="0" fontId="10" fillId="0" borderId="3" xfId="0" applyFont="1" applyBorder="1" applyAlignment="1">
      <alignment vertical="center"/>
    </xf>
    <xf numFmtId="165" fontId="6" fillId="0" borderId="0" xfId="1" applyNumberFormat="1" applyFont="1"/>
    <xf numFmtId="41" fontId="10" fillId="0" borderId="0" xfId="1" applyFont="1"/>
    <xf numFmtId="0" fontId="4" fillId="0" borderId="3" xfId="0" applyFont="1" applyBorder="1" applyAlignment="1">
      <alignment horizontal="center" vertical="center"/>
    </xf>
    <xf numFmtId="0" fontId="14" fillId="0" borderId="3" xfId="0" applyFont="1" applyBorder="1"/>
    <xf numFmtId="0" fontId="14" fillId="0" borderId="0" xfId="0" applyFont="1"/>
    <xf numFmtId="0" fontId="2" fillId="0" borderId="0" xfId="2" applyFont="1" applyAlignment="1">
      <alignment horizontal="center" vertical="center"/>
    </xf>
    <xf numFmtId="0" fontId="2" fillId="0" borderId="0" xfId="2" applyFont="1"/>
    <xf numFmtId="0" fontId="10" fillId="0" borderId="0" xfId="0" applyFont="1" applyAlignment="1">
      <alignment horizontal="center" vertical="center"/>
    </xf>
    <xf numFmtId="0" fontId="14" fillId="0" borderId="0" xfId="0" applyFont="1" applyAlignment="1">
      <alignment horizontal="center"/>
    </xf>
    <xf numFmtId="0" fontId="10" fillId="0" borderId="0" xfId="0" applyFont="1" applyAlignment="1">
      <alignment vertical="center"/>
    </xf>
    <xf numFmtId="49" fontId="2" fillId="0" borderId="0" xfId="0" applyNumberFormat="1" applyFont="1" applyAlignment="1">
      <alignment horizontal="left" vertical="center"/>
    </xf>
    <xf numFmtId="3" fontId="2" fillId="0" borderId="0" xfId="0" applyNumberFormat="1" applyFont="1" applyAlignment="1">
      <alignment vertical="center"/>
    </xf>
    <xf numFmtId="0" fontId="3" fillId="0" borderId="3" xfId="0" quotePrefix="1" applyFont="1" applyBorder="1" applyAlignment="1">
      <alignment horizontal="right" vertical="center"/>
    </xf>
    <xf numFmtId="0" fontId="5" fillId="0" borderId="0" xfId="0" applyFont="1" applyAlignment="1">
      <alignment horizontal="center" vertical="center"/>
    </xf>
    <xf numFmtId="0" fontId="2" fillId="0" borderId="0" xfId="0" applyFont="1" applyAlignment="1">
      <alignment horizontal="center" vertical="center"/>
    </xf>
    <xf numFmtId="0" fontId="11" fillId="0" borderId="3" xfId="0" applyFont="1" applyBorder="1" applyAlignment="1">
      <alignment horizontal="center" vertical="center" wrapText="1"/>
    </xf>
    <xf numFmtId="0" fontId="11" fillId="0" borderId="3" xfId="0" applyFont="1" applyBorder="1" applyAlignment="1">
      <alignment horizontal="center" vertical="center"/>
    </xf>
    <xf numFmtId="0" fontId="9" fillId="0" borderId="3" xfId="0" applyFont="1" applyBorder="1" applyAlignment="1">
      <alignment horizontal="center" vertical="center"/>
    </xf>
    <xf numFmtId="0" fontId="15" fillId="0" borderId="0" xfId="0" applyFont="1" applyAlignment="1">
      <alignment horizontal="right" vertical="center"/>
    </xf>
    <xf numFmtId="0" fontId="14" fillId="0" borderId="3" xfId="0" applyFont="1" applyBorder="1" applyAlignment="1">
      <alignment horizontal="center" vertical="center" wrapText="1"/>
    </xf>
    <xf numFmtId="0" fontId="19" fillId="0" borderId="3" xfId="0" applyFont="1" applyBorder="1" applyAlignment="1">
      <alignment horizontal="center" vertical="center" wrapText="1"/>
    </xf>
    <xf numFmtId="166" fontId="19" fillId="0" borderId="3" xfId="4" quotePrefix="1" applyNumberFormat="1" applyFont="1" applyBorder="1" applyAlignment="1">
      <alignment horizontal="center" vertical="center" wrapText="1"/>
    </xf>
    <xf numFmtId="0" fontId="10" fillId="0" borderId="3" xfId="0" applyFont="1" applyBorder="1" applyAlignment="1">
      <alignment horizontal="center" vertical="center" wrapText="1"/>
    </xf>
    <xf numFmtId="166" fontId="10" fillId="0" borderId="3" xfId="4" applyNumberFormat="1" applyFont="1" applyBorder="1" applyAlignment="1">
      <alignment horizontal="center" vertical="center" wrapText="1"/>
    </xf>
    <xf numFmtId="166" fontId="10" fillId="0" borderId="3" xfId="0" applyNumberFormat="1" applyFont="1" applyBorder="1" applyAlignment="1">
      <alignment horizontal="center" vertical="center" wrapText="1"/>
    </xf>
    <xf numFmtId="0" fontId="2" fillId="0" borderId="3" xfId="0" applyFont="1" applyBorder="1" applyAlignment="1">
      <alignment horizontal="left" vertical="center"/>
    </xf>
    <xf numFmtId="166" fontId="14" fillId="0" borderId="3" xfId="0" applyNumberFormat="1" applyFont="1" applyBorder="1" applyAlignment="1">
      <alignment horizontal="center" vertical="center" wrapText="1"/>
    </xf>
    <xf numFmtId="0" fontId="14" fillId="0" borderId="0" xfId="0" applyFont="1" applyAlignment="1">
      <alignment horizontal="center" vertical="center" wrapText="1"/>
    </xf>
    <xf numFmtId="0" fontId="8" fillId="0" borderId="3" xfId="0" applyFont="1" applyBorder="1"/>
    <xf numFmtId="0" fontId="13" fillId="0" borderId="3" xfId="0" applyFont="1" applyBorder="1"/>
    <xf numFmtId="167" fontId="8" fillId="0" borderId="0" xfId="4" applyNumberFormat="1" applyFont="1"/>
    <xf numFmtId="167" fontId="8" fillId="0" borderId="3" xfId="4" applyNumberFormat="1" applyFont="1" applyBorder="1" applyAlignment="1">
      <alignment vertical="center"/>
    </xf>
    <xf numFmtId="167" fontId="13" fillId="0" borderId="3" xfId="4" applyNumberFormat="1" applyFont="1" applyBorder="1" applyAlignment="1">
      <alignment vertical="center"/>
    </xf>
    <xf numFmtId="0" fontId="2" fillId="0" borderId="4" xfId="2" applyFont="1" applyBorder="1" applyAlignment="1">
      <alignment horizontal="center"/>
    </xf>
    <xf numFmtId="0" fontId="17" fillId="0" borderId="0" xfId="0" applyFont="1" applyAlignment="1">
      <alignment horizontal="center" vertical="center" wrapText="1"/>
    </xf>
    <xf numFmtId="0" fontId="18" fillId="0" borderId="0" xfId="0" applyFont="1" applyAlignment="1">
      <alignment horizontal="center" vertical="center" wrapText="1"/>
    </xf>
    <xf numFmtId="0" fontId="11" fillId="0" borderId="3" xfId="0" applyFont="1" applyBorder="1" applyAlignment="1">
      <alignment horizontal="right"/>
    </xf>
    <xf numFmtId="0" fontId="9" fillId="0" borderId="3" xfId="0" quotePrefix="1" applyFont="1" applyBorder="1"/>
    <xf numFmtId="0" fontId="6" fillId="0" borderId="3" xfId="0" applyFont="1" applyBorder="1"/>
    <xf numFmtId="0" fontId="11" fillId="0" borderId="3" xfId="0" applyFont="1" applyBorder="1" applyAlignment="1">
      <alignment wrapText="1"/>
    </xf>
    <xf numFmtId="0" fontId="11" fillId="0" borderId="3" xfId="0" quotePrefix="1" applyFont="1" applyBorder="1" applyAlignment="1">
      <alignment horizontal="right" vertical="center"/>
    </xf>
    <xf numFmtId="3" fontId="2" fillId="0" borderId="3" xfId="0" applyNumberFormat="1" applyFont="1" applyBorder="1" applyAlignment="1">
      <alignment vertical="center" shrinkToFit="1"/>
    </xf>
    <xf numFmtId="3" fontId="12" fillId="0" borderId="3" xfId="0" applyNumberFormat="1" applyFont="1" applyBorder="1"/>
    <xf numFmtId="0" fontId="0" fillId="0" borderId="0" xfId="0" applyAlignment="1">
      <alignment vertical="center"/>
    </xf>
    <xf numFmtId="0" fontId="6" fillId="0" borderId="3" xfId="0" quotePrefix="1" applyFont="1" applyBorder="1" applyAlignment="1">
      <alignment horizontal="right"/>
    </xf>
    <xf numFmtId="0" fontId="8" fillId="0" borderId="3" xfId="0" applyFont="1" applyBorder="1" applyAlignment="1">
      <alignment vertical="center"/>
    </xf>
    <xf numFmtId="167" fontId="14" fillId="0" borderId="3" xfId="4" applyNumberFormat="1" applyFont="1" applyBorder="1" applyAlignment="1">
      <alignment horizontal="center" vertical="center" wrapText="1"/>
    </xf>
    <xf numFmtId="0" fontId="5" fillId="0" borderId="0" xfId="0" applyFont="1"/>
    <xf numFmtId="0" fontId="21" fillId="0" borderId="0" xfId="6"/>
    <xf numFmtId="0" fontId="3" fillId="0" borderId="0" xfId="6" applyFont="1"/>
    <xf numFmtId="0" fontId="22" fillId="0" borderId="0" xfId="6" applyFont="1" applyAlignment="1">
      <alignment horizontal="center" vertical="center"/>
    </xf>
    <xf numFmtId="0" fontId="22" fillId="0" borderId="0" xfId="6" applyFont="1" applyAlignment="1">
      <alignment vertical="center"/>
    </xf>
    <xf numFmtId="0" fontId="2" fillId="0" borderId="0" xfId="0" applyFont="1" applyAlignment="1">
      <alignment vertical="center"/>
    </xf>
    <xf numFmtId="0" fontId="2" fillId="0" borderId="3" xfId="6" applyFont="1" applyBorder="1" applyAlignment="1">
      <alignment horizontal="left" vertical="center"/>
    </xf>
    <xf numFmtId="0" fontId="4" fillId="0" borderId="0" xfId="2" applyFont="1"/>
    <xf numFmtId="41" fontId="2" fillId="0" borderId="0" xfId="0" applyNumberFormat="1" applyFont="1"/>
    <xf numFmtId="0" fontId="19" fillId="0" borderId="0" xfId="0" applyFont="1" applyAlignment="1">
      <alignment horizontal="right"/>
    </xf>
    <xf numFmtId="167" fontId="18" fillId="0" borderId="0" xfId="4" applyNumberFormat="1" applyFont="1" applyAlignment="1">
      <alignment horizontal="center" vertical="center" wrapText="1"/>
    </xf>
    <xf numFmtId="167" fontId="10" fillId="0" borderId="3" xfId="4" applyNumberFormat="1" applyFont="1" applyBorder="1" applyAlignment="1">
      <alignment horizontal="center" vertical="center" wrapText="1"/>
    </xf>
    <xf numFmtId="0" fontId="10" fillId="0" borderId="3" xfId="0" applyFont="1" applyBorder="1"/>
    <xf numFmtId="0" fontId="14" fillId="0" borderId="3" xfId="0" applyFont="1" applyBorder="1" applyAlignment="1">
      <alignment vertical="center" wrapText="1"/>
    </xf>
    <xf numFmtId="0" fontId="4" fillId="0" borderId="0" xfId="6" applyFont="1" applyAlignment="1">
      <alignment horizontal="center" vertical="center"/>
    </xf>
    <xf numFmtId="0" fontId="4" fillId="0" borderId="0" xfId="6" quotePrefix="1" applyFont="1" applyAlignment="1">
      <alignment horizontal="left" vertical="center"/>
    </xf>
    <xf numFmtId="166" fontId="4" fillId="0" borderId="0" xfId="6" applyNumberFormat="1" applyFont="1" applyAlignment="1">
      <alignment horizontal="center" vertical="center"/>
    </xf>
    <xf numFmtId="0" fontId="4" fillId="0" borderId="0" xfId="6" applyFont="1" applyAlignment="1">
      <alignment vertical="center"/>
    </xf>
    <xf numFmtId="41" fontId="11" fillId="0" borderId="0" xfId="1" applyFont="1" applyAlignment="1">
      <alignment horizontal="center"/>
    </xf>
    <xf numFmtId="41" fontId="11" fillId="0" borderId="3" xfId="1" applyFont="1" applyBorder="1" applyAlignment="1">
      <alignment horizontal="center" vertical="center" wrapText="1"/>
    </xf>
    <xf numFmtId="41" fontId="11" fillId="0" borderId="3" xfId="1" applyFont="1" applyBorder="1" applyAlignment="1">
      <alignment horizontal="center" vertical="center"/>
    </xf>
    <xf numFmtId="0" fontId="13" fillId="0" borderId="3" xfId="0" applyFont="1" applyBorder="1" applyAlignment="1">
      <alignment horizontal="center" vertical="center"/>
    </xf>
    <xf numFmtId="0" fontId="4" fillId="0" borderId="3" xfId="0" applyFont="1" applyBorder="1" applyAlignment="1">
      <alignment vertical="center"/>
    </xf>
    <xf numFmtId="41" fontId="24" fillId="0" borderId="3" xfId="1" applyFont="1" applyBorder="1" applyAlignment="1">
      <alignment vertical="center"/>
    </xf>
    <xf numFmtId="0" fontId="4" fillId="0" borderId="3" xfId="0" applyFont="1" applyBorder="1"/>
    <xf numFmtId="41" fontId="4" fillId="0" borderId="3" xfId="1" applyFont="1" applyBorder="1"/>
    <xf numFmtId="0" fontId="2" fillId="0" borderId="3" xfId="0" applyFont="1" applyBorder="1"/>
    <xf numFmtId="41" fontId="2" fillId="0" borderId="3" xfId="1" applyFont="1" applyBorder="1"/>
    <xf numFmtId="9" fontId="4" fillId="0" borderId="3" xfId="1" applyNumberFormat="1" applyFont="1" applyBorder="1" applyAlignment="1">
      <alignment horizontal="center" vertical="center"/>
    </xf>
    <xf numFmtId="167" fontId="4" fillId="0" borderId="3" xfId="4" applyNumberFormat="1" applyFont="1" applyBorder="1" applyAlignment="1">
      <alignment vertical="center"/>
    </xf>
    <xf numFmtId="167" fontId="13" fillId="0" borderId="3" xfId="4" applyNumberFormat="1" applyFont="1" applyBorder="1"/>
    <xf numFmtId="167" fontId="2" fillId="0" borderId="3" xfId="4" applyNumberFormat="1" applyFont="1" applyBorder="1" applyAlignment="1">
      <alignment vertical="center"/>
    </xf>
    <xf numFmtId="0" fontId="4" fillId="0" borderId="3" xfId="0" applyFont="1" applyBorder="1" applyAlignment="1">
      <alignment horizontal="left" vertical="center" wrapText="1"/>
    </xf>
    <xf numFmtId="41" fontId="4" fillId="0" borderId="3" xfId="1" applyFont="1" applyBorder="1" applyAlignment="1">
      <alignment horizontal="center"/>
    </xf>
    <xf numFmtId="41" fontId="24" fillId="0" borderId="3" xfId="1" applyFont="1" applyBorder="1" applyAlignment="1">
      <alignment horizontal="center"/>
    </xf>
    <xf numFmtId="41" fontId="9" fillId="0" borderId="3" xfId="1" applyFont="1" applyBorder="1" applyAlignment="1">
      <alignment horizontal="center"/>
    </xf>
    <xf numFmtId="0" fontId="11" fillId="0" borderId="0" xfId="0" applyFont="1" applyAlignment="1">
      <alignment horizontal="center" vertical="center" wrapText="1"/>
    </xf>
    <xf numFmtId="0" fontId="11" fillId="0" borderId="0" xfId="0" applyFont="1" applyAlignment="1">
      <alignment vertical="center"/>
    </xf>
    <xf numFmtId="41" fontId="11" fillId="0" borderId="0" xfId="1" applyFont="1" applyAlignment="1">
      <alignment horizontal="center" vertical="center"/>
    </xf>
    <xf numFmtId="41" fontId="24" fillId="0" borderId="3" xfId="1" applyFont="1" applyBorder="1"/>
    <xf numFmtId="9" fontId="4" fillId="0" borderId="3" xfId="1" applyNumberFormat="1" applyFont="1" applyBorder="1" applyAlignment="1">
      <alignment horizontal="center"/>
    </xf>
    <xf numFmtId="0" fontId="25" fillId="0" borderId="3" xfId="0" quotePrefix="1" applyFont="1" applyBorder="1"/>
    <xf numFmtId="41" fontId="4" fillId="0" borderId="3" xfId="1" applyFont="1" applyBorder="1" applyAlignment="1">
      <alignment vertical="center"/>
    </xf>
    <xf numFmtId="0" fontId="2" fillId="0" borderId="3" xfId="0" quotePrefix="1" applyFont="1" applyBorder="1" applyAlignment="1">
      <alignment wrapText="1"/>
    </xf>
    <xf numFmtId="0" fontId="2" fillId="0" borderId="3" xfId="0" quotePrefix="1" applyFont="1" applyBorder="1"/>
    <xf numFmtId="0" fontId="9" fillId="0" borderId="3" xfId="0" quotePrefix="1" applyFont="1" applyBorder="1" applyAlignment="1">
      <alignment wrapText="1"/>
    </xf>
    <xf numFmtId="0" fontId="2" fillId="0" borderId="3" xfId="0" quotePrefix="1" applyFont="1" applyBorder="1" applyAlignment="1">
      <alignment vertical="top" wrapText="1"/>
    </xf>
    <xf numFmtId="0" fontId="26" fillId="0" borderId="3" xfId="0" quotePrefix="1" applyFont="1" applyBorder="1" applyAlignment="1">
      <alignment vertical="center" wrapText="1"/>
    </xf>
    <xf numFmtId="167" fontId="27" fillId="0" borderId="3" xfId="4" applyNumberFormat="1" applyFont="1" applyBorder="1" applyAlignment="1">
      <alignment vertical="center"/>
    </xf>
    <xf numFmtId="0" fontId="27" fillId="0" borderId="3" xfId="0" applyFont="1" applyBorder="1" applyAlignment="1">
      <alignment vertical="center"/>
    </xf>
    <xf numFmtId="0" fontId="2" fillId="0" borderId="3" xfId="0" quotePrefix="1" applyFont="1" applyBorder="1" applyAlignment="1">
      <alignment vertical="center" wrapText="1"/>
    </xf>
    <xf numFmtId="167" fontId="8" fillId="0" borderId="3" xfId="4" applyNumberFormat="1" applyFont="1" applyBorder="1"/>
    <xf numFmtId="41" fontId="9" fillId="0" borderId="3" xfId="1" applyFont="1" applyBorder="1" applyAlignment="1">
      <alignment horizontal="center" vertical="center"/>
    </xf>
    <xf numFmtId="0" fontId="11" fillId="0" borderId="3" xfId="0" applyFont="1" applyBorder="1" applyAlignment="1">
      <alignment horizontal="left" vertical="center" wrapText="1"/>
    </xf>
    <xf numFmtId="41" fontId="11" fillId="0" borderId="3" xfId="1" quotePrefix="1" applyFont="1" applyBorder="1" applyAlignment="1">
      <alignment horizontal="left" vertical="center" wrapText="1"/>
    </xf>
    <xf numFmtId="0" fontId="8" fillId="2" borderId="0" xfId="0" applyFont="1" applyFill="1" applyAlignment="1">
      <alignment vertical="center" wrapText="1"/>
    </xf>
    <xf numFmtId="0" fontId="8" fillId="2" borderId="0" xfId="0" applyFont="1" applyFill="1"/>
    <xf numFmtId="0" fontId="14" fillId="0" borderId="3" xfId="0" applyFont="1" applyBorder="1" applyAlignment="1">
      <alignment horizontal="center" vertical="center"/>
    </xf>
    <xf numFmtId="3" fontId="4" fillId="0" borderId="6" xfId="0" applyNumberFormat="1" applyFont="1" applyBorder="1" applyAlignment="1">
      <alignment vertical="center"/>
    </xf>
    <xf numFmtId="3" fontId="2" fillId="0" borderId="6" xfId="0" applyNumberFormat="1" applyFont="1" applyBorder="1" applyAlignment="1">
      <alignment vertical="center"/>
    </xf>
    <xf numFmtId="0" fontId="4" fillId="0" borderId="7" xfId="0" applyFont="1" applyBorder="1" applyAlignment="1">
      <alignment vertical="center"/>
    </xf>
    <xf numFmtId="0" fontId="4" fillId="0" borderId="6" xfId="0" applyFont="1" applyBorder="1" applyAlignment="1">
      <alignment vertical="center"/>
    </xf>
    <xf numFmtId="0" fontId="8" fillId="0" borderId="7" xfId="0" applyFont="1" applyBorder="1" applyAlignment="1">
      <alignment vertical="center"/>
    </xf>
    <xf numFmtId="0" fontId="13" fillId="0" borderId="7" xfId="0" applyFont="1" applyBorder="1" applyAlignment="1">
      <alignment vertical="center"/>
    </xf>
    <xf numFmtId="3" fontId="4" fillId="0" borderId="8" xfId="0" applyNumberFormat="1" applyFont="1" applyBorder="1" applyAlignment="1">
      <alignment vertical="center"/>
    </xf>
    <xf numFmtId="0" fontId="8" fillId="0" borderId="6" xfId="0" applyFont="1" applyBorder="1"/>
    <xf numFmtId="41" fontId="14" fillId="0" borderId="7" xfId="1" applyFont="1" applyBorder="1"/>
    <xf numFmtId="41" fontId="10" fillId="0" borderId="7" xfId="1" applyFont="1" applyBorder="1"/>
    <xf numFmtId="41" fontId="14" fillId="0" borderId="7" xfId="1" applyFont="1" applyBorder="1" applyAlignment="1">
      <alignment vertical="center"/>
    </xf>
    <xf numFmtId="41" fontId="10" fillId="0" borderId="7" xfId="1" applyFont="1" applyBorder="1" applyAlignment="1">
      <alignment vertical="center"/>
    </xf>
    <xf numFmtId="0" fontId="2" fillId="0" borderId="0" xfId="2" applyFont="1" applyAlignment="1">
      <alignment horizontal="center"/>
    </xf>
    <xf numFmtId="0" fontId="9" fillId="0" borderId="0" xfId="0" applyFont="1" applyAlignment="1">
      <alignment horizontal="right"/>
    </xf>
    <xf numFmtId="0" fontId="4" fillId="0" borderId="3" xfId="0" quotePrefix="1" applyFont="1" applyBorder="1" applyAlignment="1">
      <alignment vertical="center"/>
    </xf>
    <xf numFmtId="0" fontId="4" fillId="0" borderId="3" xfId="0" applyFont="1" applyBorder="1" applyAlignment="1">
      <alignment vertical="center" wrapText="1"/>
    </xf>
    <xf numFmtId="0" fontId="2" fillId="0" borderId="3" xfId="0" quotePrefix="1" applyFont="1" applyBorder="1" applyAlignment="1">
      <alignment vertical="center"/>
    </xf>
    <xf numFmtId="49" fontId="2" fillId="0" borderId="3" xfId="0" applyNumberFormat="1" applyFont="1" applyBorder="1" applyAlignment="1">
      <alignment vertical="center"/>
    </xf>
    <xf numFmtId="49" fontId="2" fillId="0" borderId="3" xfId="0" applyNumberFormat="1" applyFont="1" applyBorder="1" applyAlignment="1">
      <alignment horizontal="left" vertical="center"/>
    </xf>
    <xf numFmtId="49" fontId="4" fillId="0" borderId="3" xfId="0" applyNumberFormat="1" applyFont="1" applyBorder="1" applyAlignment="1">
      <alignment horizontal="left" vertical="center"/>
    </xf>
    <xf numFmtId="49" fontId="4" fillId="0" borderId="3" xfId="0" applyNumberFormat="1" applyFont="1" applyBorder="1" applyAlignment="1">
      <alignment vertical="center" wrapText="1"/>
    </xf>
    <xf numFmtId="49" fontId="4" fillId="0" borderId="3" xfId="0" applyNumberFormat="1" applyFont="1" applyBorder="1" applyAlignment="1">
      <alignment vertical="center"/>
    </xf>
    <xf numFmtId="49" fontId="2" fillId="0" borderId="3" xfId="0" applyNumberFormat="1" applyFont="1" applyBorder="1" applyAlignment="1">
      <alignment vertical="center" wrapText="1"/>
    </xf>
    <xf numFmtId="49" fontId="4" fillId="0" borderId="3" xfId="0" applyNumberFormat="1" applyFont="1" applyBorder="1" applyAlignment="1">
      <alignment horizontal="left" vertical="center" wrapText="1"/>
    </xf>
    <xf numFmtId="41" fontId="14" fillId="0" borderId="3" xfId="1" applyFont="1" applyBorder="1"/>
    <xf numFmtId="0" fontId="10" fillId="0" borderId="3" xfId="0" applyFont="1" applyBorder="1" applyAlignment="1">
      <alignment horizontal="center" vertical="center"/>
    </xf>
    <xf numFmtId="41" fontId="10" fillId="0" borderId="3" xfId="1" applyFont="1" applyBorder="1"/>
    <xf numFmtId="41" fontId="2" fillId="0" borderId="3" xfId="1" applyFont="1" applyBorder="1" applyAlignment="1">
      <alignment horizontal="center" vertical="top" wrapText="1"/>
    </xf>
    <xf numFmtId="0" fontId="10" fillId="0" borderId="3" xfId="0" quotePrefix="1" applyFont="1" applyBorder="1" applyAlignment="1">
      <alignment horizontal="center" vertical="center"/>
    </xf>
    <xf numFmtId="0" fontId="10" fillId="0" borderId="3" xfId="0" applyFont="1" applyBorder="1" applyAlignment="1">
      <alignment wrapText="1"/>
    </xf>
    <xf numFmtId="41" fontId="10" fillId="0" borderId="3" xfId="1" applyFont="1" applyBorder="1" applyAlignment="1">
      <alignment horizontal="center" vertical="center"/>
    </xf>
    <xf numFmtId="0" fontId="14" fillId="0" borderId="3" xfId="0" applyFont="1" applyBorder="1" applyAlignment="1">
      <alignment vertical="center"/>
    </xf>
    <xf numFmtId="41" fontId="14" fillId="0" borderId="3" xfId="1" applyFont="1" applyBorder="1" applyAlignment="1">
      <alignment vertical="center"/>
    </xf>
    <xf numFmtId="0" fontId="10" fillId="0" borderId="3" xfId="0" applyFont="1" applyBorder="1" applyAlignment="1">
      <alignment vertical="center" wrapText="1"/>
    </xf>
    <xf numFmtId="41" fontId="10" fillId="0" borderId="3" xfId="1" applyFont="1" applyBorder="1" applyAlignment="1">
      <alignment vertical="center"/>
    </xf>
    <xf numFmtId="41" fontId="2" fillId="0" borderId="3" xfId="1" applyFont="1" applyBorder="1" applyAlignment="1">
      <alignment horizontal="center" vertical="center" wrapText="1"/>
    </xf>
    <xf numFmtId="0" fontId="14" fillId="0" borderId="3" xfId="0" quotePrefix="1" applyFont="1" applyBorder="1" applyAlignment="1">
      <alignment horizontal="center" vertical="center"/>
    </xf>
    <xf numFmtId="0" fontId="14" fillId="0" borderId="0" xfId="0" applyFont="1" applyAlignment="1">
      <alignment vertical="center" wrapText="1"/>
    </xf>
    <xf numFmtId="0" fontId="2" fillId="0" borderId="0" xfId="6" applyFont="1" applyAlignment="1">
      <alignment horizontal="center" vertical="center"/>
    </xf>
    <xf numFmtId="0" fontId="2" fillId="0" borderId="0" xfId="6" applyFont="1" applyAlignment="1">
      <alignment vertical="center"/>
    </xf>
    <xf numFmtId="166" fontId="2" fillId="0" borderId="0" xfId="6" applyNumberFormat="1" applyFont="1" applyAlignment="1">
      <alignment horizontal="center" vertical="center"/>
    </xf>
    <xf numFmtId="0" fontId="4" fillId="0" borderId="3" xfId="6" applyFont="1" applyBorder="1" applyAlignment="1">
      <alignment horizontal="center" vertical="center"/>
    </xf>
    <xf numFmtId="0" fontId="2" fillId="0" borderId="3" xfId="6" applyFont="1" applyBorder="1" applyAlignment="1">
      <alignment horizontal="center" vertical="center"/>
    </xf>
    <xf numFmtId="0" fontId="2" fillId="0" borderId="3" xfId="6" quotePrefix="1" applyFont="1" applyBorder="1" applyAlignment="1">
      <alignment horizontal="left" vertical="center"/>
    </xf>
    <xf numFmtId="167" fontId="2" fillId="0" borderId="3" xfId="4" applyNumberFormat="1" applyFont="1" applyBorder="1" applyAlignment="1">
      <alignment horizontal="center" vertical="center"/>
    </xf>
    <xf numFmtId="167" fontId="21" fillId="0" borderId="0" xfId="4" applyNumberFormat="1" applyFont="1"/>
    <xf numFmtId="167" fontId="4" fillId="0" borderId="3" xfId="4" applyNumberFormat="1" applyFont="1" applyBorder="1" applyAlignment="1">
      <alignment horizontal="center" vertical="center"/>
    </xf>
    <xf numFmtId="167" fontId="2" fillId="0" borderId="3" xfId="4" quotePrefix="1" applyNumberFormat="1" applyFont="1" applyBorder="1" applyAlignment="1">
      <alignment horizontal="left" vertical="center"/>
    </xf>
    <xf numFmtId="167" fontId="2" fillId="0" borderId="0" xfId="4" applyNumberFormat="1" applyFont="1"/>
    <xf numFmtId="167" fontId="4" fillId="0" borderId="0" xfId="4" applyNumberFormat="1" applyFont="1"/>
    <xf numFmtId="41" fontId="8" fillId="0" borderId="6" xfId="0" applyNumberFormat="1" applyFont="1" applyBorder="1"/>
    <xf numFmtId="167" fontId="2" fillId="0" borderId="0" xfId="4" applyNumberFormat="1" applyFont="1" applyAlignment="1">
      <alignment horizontal="right" vertical="center"/>
    </xf>
    <xf numFmtId="0" fontId="4" fillId="0" borderId="3" xfId="6" applyFont="1" applyBorder="1" applyAlignment="1">
      <alignment horizontal="left" vertical="center"/>
    </xf>
    <xf numFmtId="0" fontId="4" fillId="0" borderId="0" xfId="2" applyFont="1" applyAlignment="1">
      <alignment horizontal="center" vertical="center"/>
    </xf>
    <xf numFmtId="0" fontId="4" fillId="0" borderId="0" xfId="2" applyFont="1" applyAlignment="1">
      <alignment vertical="center"/>
    </xf>
    <xf numFmtId="0" fontId="4" fillId="0" borderId="0" xfId="2" applyFont="1" applyAlignment="1">
      <alignment horizontal="center"/>
    </xf>
    <xf numFmtId="0" fontId="2" fillId="0" borderId="4" xfId="2" applyFont="1" applyBorder="1"/>
    <xf numFmtId="41" fontId="10" fillId="0" borderId="0" xfId="1" applyFont="1" applyBorder="1" applyAlignment="1">
      <alignment vertical="center"/>
    </xf>
    <xf numFmtId="41" fontId="4" fillId="0" borderId="3" xfId="1" applyFont="1" applyBorder="1" applyAlignment="1">
      <alignment horizontal="center" vertical="center" wrapText="1"/>
    </xf>
    <xf numFmtId="41" fontId="14" fillId="0" borderId="0" xfId="1" applyFont="1" applyBorder="1" applyAlignment="1">
      <alignment vertical="center"/>
    </xf>
    <xf numFmtId="0" fontId="28" fillId="3" borderId="9" xfId="0" applyFont="1" applyFill="1" applyBorder="1" applyAlignment="1">
      <alignment vertical="center" wrapText="1"/>
    </xf>
    <xf numFmtId="3" fontId="4" fillId="0" borderId="3" xfId="0" applyNumberFormat="1" applyFont="1" applyBorder="1" applyAlignment="1">
      <alignment horizontal="center" vertical="center" shrinkToFit="1"/>
    </xf>
    <xf numFmtId="167" fontId="13" fillId="0" borderId="3" xfId="4" applyNumberFormat="1" applyFont="1" applyBorder="1" applyAlignment="1">
      <alignment horizontal="center" vertical="center"/>
    </xf>
    <xf numFmtId="0" fontId="11" fillId="0" borderId="3" xfId="0" applyFont="1" applyBorder="1" applyAlignment="1">
      <alignment vertical="center"/>
    </xf>
    <xf numFmtId="0" fontId="9" fillId="0" borderId="3" xfId="0" applyFont="1" applyBorder="1" applyAlignment="1">
      <alignment vertical="center"/>
    </xf>
    <xf numFmtId="0" fontId="9" fillId="0" borderId="3" xfId="0" quotePrefix="1" applyFont="1" applyBorder="1" applyAlignment="1">
      <alignment horizontal="right" vertical="center"/>
    </xf>
    <xf numFmtId="0" fontId="9" fillId="0" borderId="3" xfId="0" applyFont="1" applyBorder="1" applyAlignment="1">
      <alignment horizontal="left" vertical="center"/>
    </xf>
    <xf numFmtId="0" fontId="11" fillId="0" borderId="3" xfId="0" applyFont="1" applyBorder="1" applyAlignment="1">
      <alignment horizontal="left" vertical="center"/>
    </xf>
    <xf numFmtId="3" fontId="2" fillId="0" borderId="3" xfId="0" applyNumberFormat="1" applyFont="1" applyBorder="1" applyAlignment="1">
      <alignment horizontal="right" vertical="center" shrinkToFit="1"/>
    </xf>
    <xf numFmtId="3" fontId="29" fillId="3" borderId="9" xfId="0" applyNumberFormat="1" applyFont="1" applyFill="1" applyBorder="1" applyAlignment="1">
      <alignment vertical="center" wrapText="1"/>
    </xf>
    <xf numFmtId="0" fontId="8" fillId="0" borderId="3" xfId="0" quotePrefix="1" applyFont="1" applyBorder="1"/>
    <xf numFmtId="167" fontId="14" fillId="0" borderId="3" xfId="4" applyNumberFormat="1" applyFont="1" applyBorder="1"/>
    <xf numFmtId="0" fontId="29" fillId="3" borderId="9" xfId="0" applyFont="1" applyFill="1" applyBorder="1" applyAlignment="1">
      <alignment vertical="center" wrapText="1"/>
    </xf>
    <xf numFmtId="41" fontId="2" fillId="0" borderId="3" xfId="1" applyFont="1" applyBorder="1" applyAlignment="1">
      <alignment horizontal="center"/>
    </xf>
    <xf numFmtId="0" fontId="4" fillId="0" borderId="0" xfId="0" applyFont="1" applyAlignment="1">
      <alignment horizontal="left" vertical="center"/>
    </xf>
    <xf numFmtId="0" fontId="9" fillId="0" borderId="0" xfId="0" applyFont="1" applyAlignment="1">
      <alignment horizontal="center"/>
    </xf>
    <xf numFmtId="0" fontId="5" fillId="0" borderId="0" xfId="0" applyFont="1" applyAlignment="1">
      <alignment horizontal="center"/>
    </xf>
    <xf numFmtId="0" fontId="4" fillId="0" borderId="0" xfId="0" applyFont="1" applyAlignment="1">
      <alignment horizontal="center"/>
    </xf>
    <xf numFmtId="0" fontId="13" fillId="0" borderId="4" xfId="0" applyFont="1" applyBorder="1" applyAlignment="1">
      <alignment horizontal="center"/>
    </xf>
    <xf numFmtId="0" fontId="13" fillId="0" borderId="0" xfId="0" applyFont="1" applyAlignment="1">
      <alignment horizontal="center"/>
    </xf>
    <xf numFmtId="0" fontId="5" fillId="0" borderId="0" xfId="0" applyFont="1" applyAlignment="1">
      <alignment horizontal="center" vertical="center"/>
    </xf>
    <xf numFmtId="0" fontId="4" fillId="0" borderId="0" xfId="0" applyFont="1" applyAlignment="1">
      <alignment horizontal="center" vertical="center"/>
    </xf>
    <xf numFmtId="0" fontId="13" fillId="0" borderId="0" xfId="0" applyFont="1" applyAlignment="1">
      <alignment horizontal="center" vertical="center"/>
    </xf>
    <xf numFmtId="0" fontId="8" fillId="0" borderId="4" xfId="0" applyFont="1" applyBorder="1" applyAlignment="1">
      <alignment horizontal="center"/>
    </xf>
    <xf numFmtId="0" fontId="14" fillId="0" borderId="1"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2" xfId="0" applyFont="1" applyBorder="1" applyAlignment="1">
      <alignment horizontal="center" vertical="center" wrapText="1"/>
    </xf>
    <xf numFmtId="0" fontId="10" fillId="0" borderId="4" xfId="0" applyFont="1" applyBorder="1" applyAlignment="1">
      <alignment horizontal="center" vertical="center"/>
    </xf>
    <xf numFmtId="0" fontId="14" fillId="0" borderId="3" xfId="0" applyFont="1" applyBorder="1" applyAlignment="1">
      <alignment horizontal="center" vertical="center" wrapText="1"/>
    </xf>
    <xf numFmtId="0" fontId="14" fillId="0" borderId="3" xfId="0" applyFont="1" applyBorder="1" applyAlignment="1">
      <alignment horizontal="center" vertical="center"/>
    </xf>
    <xf numFmtId="167" fontId="14" fillId="0" borderId="1" xfId="4" applyNumberFormat="1" applyFont="1" applyBorder="1" applyAlignment="1">
      <alignment horizontal="center" vertical="center" wrapText="1"/>
    </xf>
    <xf numFmtId="167" fontId="14" fillId="0" borderId="2" xfId="4" applyNumberFormat="1" applyFont="1" applyBorder="1" applyAlignment="1">
      <alignment horizontal="center" vertical="center" wrapText="1"/>
    </xf>
    <xf numFmtId="0" fontId="13" fillId="0" borderId="0" xfId="0" applyFont="1" applyAlignment="1">
      <alignment horizontal="center" vertical="center" wrapText="1"/>
    </xf>
    <xf numFmtId="0" fontId="16" fillId="0" borderId="0" xfId="0" applyFont="1" applyAlignment="1">
      <alignment horizontal="center" vertical="center" wrapText="1"/>
    </xf>
    <xf numFmtId="0" fontId="17" fillId="0" borderId="0" xfId="0" applyFont="1" applyAlignment="1">
      <alignment horizontal="center" vertical="center" wrapText="1"/>
    </xf>
    <xf numFmtId="0" fontId="18" fillId="0" borderId="0" xfId="0" applyFont="1" applyAlignment="1">
      <alignment horizontal="center" vertical="center" wrapText="1"/>
    </xf>
    <xf numFmtId="0" fontId="22" fillId="0" borderId="0" xfId="6" applyFont="1" applyAlignment="1">
      <alignment horizontal="center" vertical="center"/>
    </xf>
  </cellXfs>
  <cellStyles count="7">
    <cellStyle name="Comma" xfId="4" builtinId="3"/>
    <cellStyle name="Comma [0]" xfId="1" builtinId="6"/>
    <cellStyle name="Comma [0] 2" xfId="3" xr:uid="{00000000-0005-0000-0000-000002000000}"/>
    <cellStyle name="Normal" xfId="0" builtinId="0"/>
    <cellStyle name="Normal 2" xfId="2" xr:uid="{00000000-0005-0000-0000-000004000000}"/>
    <cellStyle name="Normal 3" xfId="5" xr:uid="{90C36987-C44C-4D70-B5F4-BF1EBC2A33CE}"/>
    <cellStyle name="Normal_Sheet1" xfId="6" xr:uid="{09CE3A54-97F5-4ABA-9293-B3D9BFF72C3A}"/>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158"/>
  <sheetViews>
    <sheetView tabSelected="1" workbookViewId="0">
      <selection activeCell="D91" sqref="D91"/>
    </sheetView>
  </sheetViews>
  <sheetFormatPr defaultColWidth="8.7109375" defaultRowHeight="15" x14ac:dyDescent="0.25"/>
  <cols>
    <col min="1" max="1" width="16.28515625" style="7" customWidth="1"/>
    <col min="2" max="2" width="59.5703125" style="7" customWidth="1"/>
    <col min="3" max="3" width="24.5703125" style="7" customWidth="1"/>
    <col min="4" max="4" width="19.5703125" style="7" customWidth="1"/>
    <col min="5" max="5" width="18.140625" style="7" customWidth="1"/>
    <col min="6" max="6" width="11.140625" style="7" bestFit="1" customWidth="1"/>
    <col min="7" max="7" width="10.85546875" style="7" bestFit="1" customWidth="1"/>
    <col min="8" max="16384" width="8.7109375" style="7"/>
  </cols>
  <sheetData>
    <row r="1" spans="1:5" ht="20.45" customHeight="1" x14ac:dyDescent="0.25">
      <c r="A1" s="1" t="s">
        <v>36</v>
      </c>
      <c r="B1" s="1"/>
      <c r="D1" s="27"/>
      <c r="E1" s="3"/>
    </row>
    <row r="2" spans="1:5" ht="20.45" customHeight="1" x14ac:dyDescent="0.25">
      <c r="A2" s="3" t="s">
        <v>47</v>
      </c>
      <c r="B2" s="1"/>
      <c r="D2" s="27"/>
      <c r="E2" s="3"/>
    </row>
    <row r="3" spans="1:5" ht="20.45" customHeight="1" x14ac:dyDescent="0.3">
      <c r="A3" s="218" t="s">
        <v>133</v>
      </c>
      <c r="B3" s="218"/>
      <c r="C3" s="218"/>
      <c r="D3" s="84"/>
      <c r="E3" s="84"/>
    </row>
    <row r="4" spans="1:5" ht="20.45" customHeight="1" x14ac:dyDescent="0.3">
      <c r="A4" s="218" t="s">
        <v>298</v>
      </c>
      <c r="B4" s="218"/>
      <c r="C4" s="218"/>
      <c r="D4" s="84"/>
      <c r="E4" s="84"/>
    </row>
    <row r="5" spans="1:5" x14ac:dyDescent="0.25">
      <c r="A5" s="217"/>
      <c r="B5" s="217"/>
      <c r="C5" s="217"/>
      <c r="D5" s="217"/>
      <c r="E5" s="217"/>
    </row>
    <row r="6" spans="1:5" ht="20.45" customHeight="1" x14ac:dyDescent="0.25">
      <c r="A6" s="29" t="s">
        <v>52</v>
      </c>
      <c r="B6" s="28"/>
      <c r="C6" s="30"/>
      <c r="D6" s="30"/>
      <c r="E6" s="30"/>
    </row>
    <row r="7" spans="1:5" ht="15.75" x14ac:dyDescent="0.25">
      <c r="A7" s="29"/>
      <c r="B7" s="28"/>
      <c r="C7" s="155" t="s">
        <v>53</v>
      </c>
      <c r="D7" s="30"/>
    </row>
    <row r="8" spans="1:5" s="12" customFormat="1" ht="21" customHeight="1" x14ac:dyDescent="0.25">
      <c r="A8" s="31" t="s">
        <v>54</v>
      </c>
      <c r="B8" s="39" t="s">
        <v>35</v>
      </c>
      <c r="C8" s="31" t="s">
        <v>55</v>
      </c>
      <c r="D8" s="145"/>
      <c r="E8" s="144"/>
    </row>
    <row r="9" spans="1:5" s="12" customFormat="1" ht="25.5" customHeight="1" x14ac:dyDescent="0.25">
      <c r="A9" s="156">
        <v>1</v>
      </c>
      <c r="B9" s="157" t="s">
        <v>56</v>
      </c>
      <c r="C9" s="32">
        <f>C10+C17</f>
        <v>448408118</v>
      </c>
      <c r="D9" s="142"/>
      <c r="E9" s="146"/>
    </row>
    <row r="10" spans="1:5" s="33" customFormat="1" ht="15.75" x14ac:dyDescent="0.25">
      <c r="A10" s="156"/>
      <c r="B10" s="106" t="s">
        <v>67</v>
      </c>
      <c r="C10" s="32">
        <f>C11</f>
        <v>448408118</v>
      </c>
      <c r="D10" s="142"/>
      <c r="E10" s="147"/>
    </row>
    <row r="11" spans="1:5" s="12" customFormat="1" ht="15.75" x14ac:dyDescent="0.25">
      <c r="A11" s="158"/>
      <c r="B11" s="62" t="s">
        <v>57</v>
      </c>
      <c r="C11" s="34">
        <f>C12+C13</f>
        <v>448408118</v>
      </c>
      <c r="D11" s="143"/>
      <c r="E11" s="146"/>
    </row>
    <row r="12" spans="1:5" s="12" customFormat="1" ht="15.75" x14ac:dyDescent="0.25">
      <c r="A12" s="158"/>
      <c r="B12" s="159" t="s">
        <v>58</v>
      </c>
      <c r="C12" s="34">
        <v>0</v>
      </c>
      <c r="D12" s="143"/>
      <c r="E12" s="146"/>
    </row>
    <row r="13" spans="1:5" s="12" customFormat="1" ht="15.75" x14ac:dyDescent="0.25">
      <c r="A13" s="158"/>
      <c r="B13" s="160" t="s">
        <v>59</v>
      </c>
      <c r="C13" s="34">
        <v>448408118</v>
      </c>
      <c r="D13" s="143"/>
      <c r="E13" s="146"/>
    </row>
    <row r="14" spans="1:5" s="12" customFormat="1" ht="15.75" x14ac:dyDescent="0.25">
      <c r="A14" s="158"/>
      <c r="B14" s="159" t="s">
        <v>60</v>
      </c>
      <c r="C14" s="34">
        <v>0</v>
      </c>
      <c r="D14" s="143"/>
      <c r="E14" s="146"/>
    </row>
    <row r="15" spans="1:5" s="12" customFormat="1" ht="15.75" x14ac:dyDescent="0.25">
      <c r="A15" s="158"/>
      <c r="B15" s="159" t="s">
        <v>61</v>
      </c>
      <c r="C15" s="34">
        <v>0</v>
      </c>
      <c r="D15" s="143"/>
      <c r="E15" s="146"/>
    </row>
    <row r="16" spans="1:5" s="12" customFormat="1" ht="15.75" x14ac:dyDescent="0.25">
      <c r="A16" s="158"/>
      <c r="B16" s="160" t="s">
        <v>62</v>
      </c>
      <c r="C16" s="34">
        <v>0</v>
      </c>
      <c r="D16" s="143"/>
      <c r="E16" s="146"/>
    </row>
    <row r="17" spans="1:7" s="33" customFormat="1" ht="15.75" x14ac:dyDescent="0.25">
      <c r="A17" s="156"/>
      <c r="B17" s="161" t="s">
        <v>63</v>
      </c>
      <c r="C17" s="32">
        <v>0</v>
      </c>
      <c r="D17" s="142"/>
      <c r="E17" s="147"/>
    </row>
    <row r="18" spans="1:7" s="12" customFormat="1" ht="15.75" x14ac:dyDescent="0.25">
      <c r="A18" s="158"/>
      <c r="B18" s="160" t="s">
        <v>64</v>
      </c>
      <c r="C18" s="34">
        <v>0</v>
      </c>
      <c r="D18" s="143"/>
      <c r="E18" s="146"/>
    </row>
    <row r="19" spans="1:7" s="12" customFormat="1" ht="15.75" x14ac:dyDescent="0.25">
      <c r="A19" s="158"/>
      <c r="B19" s="160" t="s">
        <v>65</v>
      </c>
      <c r="C19" s="34">
        <v>0</v>
      </c>
      <c r="D19" s="143"/>
      <c r="E19" s="146"/>
    </row>
    <row r="20" spans="1:7" s="12" customFormat="1" ht="15.75" x14ac:dyDescent="0.25">
      <c r="A20" s="156">
        <v>2</v>
      </c>
      <c r="B20" s="161" t="s">
        <v>66</v>
      </c>
      <c r="C20" s="32">
        <f>C22</f>
        <v>9597122377</v>
      </c>
      <c r="D20" s="142"/>
      <c r="E20" s="146"/>
    </row>
    <row r="21" spans="1:7" s="12" customFormat="1" ht="15.75" x14ac:dyDescent="0.25">
      <c r="A21" s="156"/>
      <c r="B21" s="106" t="s">
        <v>67</v>
      </c>
      <c r="C21" s="32">
        <f>SUM(C22:C25)</f>
        <v>9597122377</v>
      </c>
      <c r="D21" s="142"/>
      <c r="E21" s="146"/>
    </row>
    <row r="22" spans="1:7" s="12" customFormat="1" ht="15.75" x14ac:dyDescent="0.25">
      <c r="A22" s="158"/>
      <c r="B22" s="62" t="s">
        <v>57</v>
      </c>
      <c r="C22" s="34">
        <v>9597122377</v>
      </c>
      <c r="D22" s="143"/>
      <c r="E22" s="146"/>
    </row>
    <row r="23" spans="1:7" s="12" customFormat="1" ht="15.75" x14ac:dyDescent="0.25">
      <c r="A23" s="158"/>
      <c r="B23" s="159" t="s">
        <v>60</v>
      </c>
      <c r="C23" s="34">
        <v>0</v>
      </c>
      <c r="D23" s="143"/>
      <c r="E23" s="146"/>
    </row>
    <row r="24" spans="1:7" s="12" customFormat="1" ht="15.75" x14ac:dyDescent="0.25">
      <c r="A24" s="158"/>
      <c r="B24" s="159" t="s">
        <v>61</v>
      </c>
      <c r="C24" s="34">
        <v>0</v>
      </c>
      <c r="D24" s="143"/>
      <c r="E24" s="146"/>
    </row>
    <row r="25" spans="1:7" s="12" customFormat="1" ht="15.75" x14ac:dyDescent="0.25">
      <c r="A25" s="158"/>
      <c r="B25" s="160" t="s">
        <v>62</v>
      </c>
      <c r="C25" s="34">
        <v>0</v>
      </c>
      <c r="D25" s="143"/>
      <c r="E25" s="146"/>
    </row>
    <row r="26" spans="1:7" s="33" customFormat="1" ht="15.75" x14ac:dyDescent="0.25">
      <c r="A26" s="156"/>
      <c r="B26" s="161" t="s">
        <v>63</v>
      </c>
      <c r="C26" s="32">
        <v>0</v>
      </c>
      <c r="D26" s="142"/>
      <c r="E26" s="147"/>
    </row>
    <row r="27" spans="1:7" s="12" customFormat="1" ht="15.75" x14ac:dyDescent="0.25">
      <c r="A27" s="158"/>
      <c r="B27" s="160" t="s">
        <v>64</v>
      </c>
      <c r="C27" s="34">
        <v>0</v>
      </c>
      <c r="D27" s="143"/>
      <c r="E27" s="146"/>
      <c r="G27" s="26"/>
    </row>
    <row r="28" spans="1:7" s="12" customFormat="1" ht="15.75" x14ac:dyDescent="0.25">
      <c r="A28" s="158"/>
      <c r="B28" s="160" t="s">
        <v>65</v>
      </c>
      <c r="C28" s="34">
        <v>0</v>
      </c>
      <c r="D28" s="143"/>
      <c r="E28" s="146"/>
    </row>
    <row r="29" spans="1:7" s="12" customFormat="1" ht="24" customHeight="1" x14ac:dyDescent="0.25">
      <c r="A29" s="156">
        <v>3</v>
      </c>
      <c r="B29" s="162" t="s">
        <v>68</v>
      </c>
      <c r="C29" s="32">
        <f>C30</f>
        <v>10045530495</v>
      </c>
      <c r="D29" s="142"/>
      <c r="E29" s="146"/>
    </row>
    <row r="30" spans="1:7" s="12" customFormat="1" ht="15.75" x14ac:dyDescent="0.25">
      <c r="A30" s="158"/>
      <c r="B30" s="106" t="s">
        <v>67</v>
      </c>
      <c r="C30" s="32">
        <f>C31</f>
        <v>10045530495</v>
      </c>
      <c r="D30" s="142"/>
      <c r="E30" s="146"/>
    </row>
    <row r="31" spans="1:7" s="12" customFormat="1" ht="15.75" x14ac:dyDescent="0.25">
      <c r="A31" s="158"/>
      <c r="B31" s="62" t="s">
        <v>57</v>
      </c>
      <c r="C31" s="34">
        <f>C11+C22</f>
        <v>10045530495</v>
      </c>
      <c r="D31" s="143"/>
      <c r="E31" s="146"/>
    </row>
    <row r="32" spans="1:7" s="12" customFormat="1" ht="15.75" x14ac:dyDescent="0.25">
      <c r="A32" s="158"/>
      <c r="B32" s="159" t="s">
        <v>60</v>
      </c>
      <c r="C32" s="34"/>
      <c r="D32" s="143"/>
      <c r="E32" s="146"/>
    </row>
    <row r="33" spans="1:5" s="12" customFormat="1" ht="15.75" x14ac:dyDescent="0.25">
      <c r="A33" s="158"/>
      <c r="B33" s="159" t="s">
        <v>61</v>
      </c>
      <c r="C33" s="34"/>
      <c r="D33" s="143"/>
      <c r="E33" s="146"/>
    </row>
    <row r="34" spans="1:5" s="12" customFormat="1" ht="15.75" x14ac:dyDescent="0.25">
      <c r="A34" s="158"/>
      <c r="B34" s="160" t="s">
        <v>62</v>
      </c>
      <c r="C34" s="34"/>
      <c r="D34" s="143"/>
      <c r="E34" s="146"/>
    </row>
    <row r="35" spans="1:5" s="33" customFormat="1" ht="15.75" x14ac:dyDescent="0.25">
      <c r="A35" s="156"/>
      <c r="B35" s="161" t="s">
        <v>63</v>
      </c>
      <c r="C35" s="32"/>
      <c r="D35" s="142"/>
      <c r="E35" s="147"/>
    </row>
    <row r="36" spans="1:5" s="12" customFormat="1" ht="15.75" x14ac:dyDescent="0.25">
      <c r="A36" s="158"/>
      <c r="B36" s="160" t="s">
        <v>64</v>
      </c>
      <c r="C36" s="34"/>
      <c r="D36" s="143"/>
      <c r="E36" s="146"/>
    </row>
    <row r="37" spans="1:5" s="12" customFormat="1" ht="15.75" x14ac:dyDescent="0.25">
      <c r="A37" s="158"/>
      <c r="B37" s="160" t="s">
        <v>65</v>
      </c>
      <c r="C37" s="34"/>
      <c r="D37" s="143"/>
      <c r="E37" s="146"/>
    </row>
    <row r="38" spans="1:5" s="12" customFormat="1" ht="22.5" customHeight="1" x14ac:dyDescent="0.25">
      <c r="A38" s="156">
        <v>4</v>
      </c>
      <c r="B38" s="162" t="s">
        <v>69</v>
      </c>
      <c r="C38" s="32">
        <f>C39</f>
        <v>10045530495</v>
      </c>
      <c r="D38" s="142"/>
      <c r="E38" s="146"/>
    </row>
    <row r="39" spans="1:5" s="12" customFormat="1" ht="15.75" x14ac:dyDescent="0.25">
      <c r="A39" s="158"/>
      <c r="B39" s="106" t="s">
        <v>67</v>
      </c>
      <c r="C39" s="32">
        <f>C40</f>
        <v>10045530495</v>
      </c>
      <c r="D39" s="142"/>
      <c r="E39" s="146"/>
    </row>
    <row r="40" spans="1:5" s="12" customFormat="1" ht="15.75" x14ac:dyDescent="0.25">
      <c r="A40" s="158"/>
      <c r="B40" s="62" t="s">
        <v>57</v>
      </c>
      <c r="C40" s="34">
        <f>C31</f>
        <v>10045530495</v>
      </c>
      <c r="D40" s="143"/>
      <c r="E40" s="146"/>
    </row>
    <row r="41" spans="1:5" s="12" customFormat="1" ht="15.75" x14ac:dyDescent="0.25">
      <c r="A41" s="158"/>
      <c r="B41" s="159" t="s">
        <v>60</v>
      </c>
      <c r="C41" s="34"/>
      <c r="D41" s="143"/>
      <c r="E41" s="146"/>
    </row>
    <row r="42" spans="1:5" s="12" customFormat="1" ht="15.75" x14ac:dyDescent="0.25">
      <c r="A42" s="158"/>
      <c r="B42" s="159" t="s">
        <v>61</v>
      </c>
      <c r="C42" s="34"/>
      <c r="D42" s="143"/>
      <c r="E42" s="146"/>
    </row>
    <row r="43" spans="1:5" s="12" customFormat="1" ht="15.75" x14ac:dyDescent="0.25">
      <c r="A43" s="158"/>
      <c r="B43" s="160" t="s">
        <v>62</v>
      </c>
      <c r="C43" s="34"/>
      <c r="D43" s="143"/>
      <c r="E43" s="146"/>
    </row>
    <row r="44" spans="1:5" s="33" customFormat="1" ht="15.75" x14ac:dyDescent="0.25">
      <c r="A44" s="156"/>
      <c r="B44" s="161" t="s">
        <v>63</v>
      </c>
      <c r="C44" s="32"/>
      <c r="D44" s="142"/>
      <c r="E44" s="147"/>
    </row>
    <row r="45" spans="1:5" s="12" customFormat="1" ht="15.75" x14ac:dyDescent="0.25">
      <c r="A45" s="158"/>
      <c r="B45" s="160" t="s">
        <v>64</v>
      </c>
      <c r="C45" s="34"/>
      <c r="D45" s="143"/>
      <c r="E45" s="146"/>
    </row>
    <row r="46" spans="1:5" s="12" customFormat="1" ht="15.75" x14ac:dyDescent="0.25">
      <c r="A46" s="158"/>
      <c r="B46" s="160" t="s">
        <v>65</v>
      </c>
      <c r="C46" s="34"/>
      <c r="D46" s="143"/>
      <c r="E46" s="146"/>
    </row>
    <row r="47" spans="1:5" s="12" customFormat="1" ht="15.75" x14ac:dyDescent="0.25">
      <c r="A47" s="156">
        <v>5</v>
      </c>
      <c r="B47" s="163" t="s">
        <v>70</v>
      </c>
      <c r="C47" s="32">
        <f>C48</f>
        <v>9290931584</v>
      </c>
      <c r="D47" s="142"/>
      <c r="E47" s="146"/>
    </row>
    <row r="48" spans="1:5" s="12" customFormat="1" ht="15.75" x14ac:dyDescent="0.25">
      <c r="A48" s="158"/>
      <c r="B48" s="106" t="s">
        <v>67</v>
      </c>
      <c r="C48" s="32">
        <f>C49</f>
        <v>9290931584</v>
      </c>
      <c r="D48" s="142"/>
      <c r="E48" s="146"/>
    </row>
    <row r="49" spans="1:5" s="12" customFormat="1" ht="15.75" x14ac:dyDescent="0.25">
      <c r="A49" s="158"/>
      <c r="B49" s="62" t="s">
        <v>57</v>
      </c>
      <c r="C49" s="34">
        <v>9290931584</v>
      </c>
      <c r="D49" s="143"/>
      <c r="E49" s="146"/>
    </row>
    <row r="50" spans="1:5" s="12" customFormat="1" ht="15.75" x14ac:dyDescent="0.25">
      <c r="A50" s="158"/>
      <c r="B50" s="159" t="s">
        <v>60</v>
      </c>
      <c r="C50" s="34"/>
      <c r="D50" s="143"/>
      <c r="E50" s="146"/>
    </row>
    <row r="51" spans="1:5" s="12" customFormat="1" ht="15.75" x14ac:dyDescent="0.25">
      <c r="A51" s="158"/>
      <c r="B51" s="159" t="s">
        <v>61</v>
      </c>
      <c r="C51" s="34"/>
      <c r="D51" s="143"/>
      <c r="E51" s="146"/>
    </row>
    <row r="52" spans="1:5" s="12" customFormat="1" ht="15.75" x14ac:dyDescent="0.25">
      <c r="A52" s="158"/>
      <c r="B52" s="160" t="s">
        <v>62</v>
      </c>
      <c r="C52" s="34"/>
      <c r="D52" s="143"/>
      <c r="E52" s="146"/>
    </row>
    <row r="53" spans="1:5" s="33" customFormat="1" ht="15.75" x14ac:dyDescent="0.25">
      <c r="A53" s="156"/>
      <c r="B53" s="161" t="s">
        <v>63</v>
      </c>
      <c r="C53" s="32"/>
      <c r="D53" s="142"/>
      <c r="E53" s="147"/>
    </row>
    <row r="54" spans="1:5" s="12" customFormat="1" ht="15.75" x14ac:dyDescent="0.25">
      <c r="A54" s="158"/>
      <c r="B54" s="160" t="s">
        <v>64</v>
      </c>
      <c r="C54" s="34"/>
      <c r="D54" s="143"/>
      <c r="E54" s="146"/>
    </row>
    <row r="55" spans="1:5" s="12" customFormat="1" ht="15.75" x14ac:dyDescent="0.25">
      <c r="A55" s="158"/>
      <c r="B55" s="160" t="s">
        <v>65</v>
      </c>
      <c r="C55" s="34"/>
      <c r="D55" s="143"/>
      <c r="E55" s="146"/>
    </row>
    <row r="56" spans="1:5" s="12" customFormat="1" ht="21" customHeight="1" x14ac:dyDescent="0.25">
      <c r="A56" s="156">
        <v>6</v>
      </c>
      <c r="B56" s="162" t="s">
        <v>71</v>
      </c>
      <c r="C56" s="32">
        <f>C71</f>
        <v>0</v>
      </c>
      <c r="D56" s="142"/>
      <c r="E56" s="146"/>
    </row>
    <row r="57" spans="1:5" s="12" customFormat="1" ht="19.5" customHeight="1" x14ac:dyDescent="0.25">
      <c r="A57" s="158"/>
      <c r="B57" s="164" t="s">
        <v>72</v>
      </c>
      <c r="C57" s="34"/>
      <c r="D57" s="143"/>
      <c r="E57" s="146"/>
    </row>
    <row r="58" spans="1:5" s="12" customFormat="1" ht="15.75" hidden="1" x14ac:dyDescent="0.25">
      <c r="A58" s="158"/>
      <c r="B58" s="62" t="s">
        <v>38</v>
      </c>
      <c r="C58" s="34" t="e">
        <f>#REF!</f>
        <v>#REF!</v>
      </c>
      <c r="D58" s="143"/>
      <c r="E58" s="146"/>
    </row>
    <row r="59" spans="1:5" s="12" customFormat="1" ht="24.75" hidden="1" customHeight="1" x14ac:dyDescent="0.25">
      <c r="A59" s="158"/>
      <c r="B59" s="164" t="s">
        <v>39</v>
      </c>
      <c r="C59" s="34" t="e">
        <f>#REF!</f>
        <v>#REF!</v>
      </c>
      <c r="D59" s="143"/>
      <c r="E59" s="146"/>
    </row>
    <row r="60" spans="1:5" s="12" customFormat="1" ht="23.25" hidden="1" customHeight="1" x14ac:dyDescent="0.25">
      <c r="A60" s="158"/>
      <c r="B60" s="164" t="s">
        <v>40</v>
      </c>
      <c r="C60" s="34" t="e">
        <f>#REF!</f>
        <v>#REF!</v>
      </c>
      <c r="D60" s="143"/>
      <c r="E60" s="146"/>
    </row>
    <row r="61" spans="1:5" s="12" customFormat="1" ht="25.5" hidden="1" customHeight="1" x14ac:dyDescent="0.25">
      <c r="A61" s="158"/>
      <c r="B61" s="164" t="s">
        <v>41</v>
      </c>
      <c r="C61" s="34" t="e">
        <f>#REF!</f>
        <v>#REF!</v>
      </c>
      <c r="D61" s="143"/>
      <c r="E61" s="146"/>
    </row>
    <row r="62" spans="1:5" s="12" customFormat="1" ht="15.75" hidden="1" x14ac:dyDescent="0.25">
      <c r="A62" s="158"/>
      <c r="B62" s="160" t="s">
        <v>42</v>
      </c>
      <c r="C62" s="34" t="e">
        <f>#REF!</f>
        <v>#REF!</v>
      </c>
      <c r="D62" s="143"/>
      <c r="E62" s="146"/>
    </row>
    <row r="63" spans="1:5" s="12" customFormat="1" ht="15.75" hidden="1" x14ac:dyDescent="0.25">
      <c r="A63" s="158"/>
      <c r="B63" s="160" t="s">
        <v>43</v>
      </c>
      <c r="C63" s="34" t="e">
        <f>#REF!</f>
        <v>#REF!</v>
      </c>
      <c r="D63" s="143"/>
      <c r="E63" s="146"/>
    </row>
    <row r="64" spans="1:5" s="12" customFormat="1" ht="25.5" customHeight="1" x14ac:dyDescent="0.25">
      <c r="A64" s="158"/>
      <c r="B64" s="164" t="s">
        <v>73</v>
      </c>
      <c r="C64" s="34"/>
      <c r="D64" s="143"/>
      <c r="E64" s="146"/>
    </row>
    <row r="65" spans="1:6" s="12" customFormat="1" ht="15.75" hidden="1" x14ac:dyDescent="0.25">
      <c r="A65" s="158"/>
      <c r="B65" s="62" t="s">
        <v>38</v>
      </c>
      <c r="C65" s="32"/>
      <c r="D65" s="142"/>
      <c r="E65" s="146"/>
    </row>
    <row r="66" spans="1:6" s="12" customFormat="1" ht="27" hidden="1" customHeight="1" x14ac:dyDescent="0.25">
      <c r="A66" s="158"/>
      <c r="B66" s="164" t="s">
        <v>39</v>
      </c>
      <c r="C66" s="32"/>
      <c r="D66" s="142"/>
      <c r="E66" s="146"/>
    </row>
    <row r="67" spans="1:6" s="12" customFormat="1" ht="24" hidden="1" customHeight="1" x14ac:dyDescent="0.25">
      <c r="A67" s="158"/>
      <c r="B67" s="164" t="s">
        <v>40</v>
      </c>
      <c r="C67" s="32"/>
      <c r="D67" s="142"/>
      <c r="E67" s="146"/>
    </row>
    <row r="68" spans="1:6" s="12" customFormat="1" ht="21" hidden="1" customHeight="1" x14ac:dyDescent="0.25">
      <c r="A68" s="158"/>
      <c r="B68" s="164" t="s">
        <v>41</v>
      </c>
      <c r="C68" s="32"/>
      <c r="D68" s="142"/>
      <c r="E68" s="146"/>
    </row>
    <row r="69" spans="1:6" s="12" customFormat="1" ht="15.75" hidden="1" x14ac:dyDescent="0.25">
      <c r="A69" s="158"/>
      <c r="B69" s="160" t="s">
        <v>42</v>
      </c>
      <c r="C69" s="32"/>
      <c r="D69" s="142"/>
      <c r="E69" s="146"/>
    </row>
    <row r="70" spans="1:6" s="12" customFormat="1" ht="15.75" hidden="1" x14ac:dyDescent="0.25">
      <c r="A70" s="158"/>
      <c r="B70" s="160" t="s">
        <v>43</v>
      </c>
      <c r="C70" s="32"/>
      <c r="D70" s="142"/>
      <c r="E70" s="146"/>
    </row>
    <row r="71" spans="1:6" s="12" customFormat="1" ht="15.75" x14ac:dyDescent="0.25">
      <c r="A71" s="158"/>
      <c r="B71" s="160" t="s">
        <v>74</v>
      </c>
      <c r="C71" s="34">
        <f>D71</f>
        <v>0</v>
      </c>
      <c r="D71" s="143"/>
      <c r="E71" s="146"/>
    </row>
    <row r="72" spans="1:6" s="12" customFormat="1" ht="15.75" x14ac:dyDescent="0.25">
      <c r="A72" s="158"/>
      <c r="B72" s="160" t="s">
        <v>75</v>
      </c>
      <c r="C72" s="34">
        <v>61091000</v>
      </c>
      <c r="D72" s="143"/>
      <c r="E72" s="146"/>
    </row>
    <row r="73" spans="1:6" s="12" customFormat="1" ht="39" customHeight="1" x14ac:dyDescent="0.25">
      <c r="A73" s="158">
        <v>7</v>
      </c>
      <c r="B73" s="165" t="s">
        <v>76</v>
      </c>
      <c r="C73" s="32">
        <f>C74</f>
        <v>693507911</v>
      </c>
      <c r="D73" s="142"/>
      <c r="E73" s="146"/>
      <c r="F73" s="26"/>
    </row>
    <row r="74" spans="1:6" s="12" customFormat="1" ht="15.75" x14ac:dyDescent="0.25">
      <c r="A74" s="156"/>
      <c r="B74" s="106" t="s">
        <v>67</v>
      </c>
      <c r="C74" s="32">
        <f>C75</f>
        <v>693507911</v>
      </c>
      <c r="D74" s="142"/>
      <c r="E74" s="146"/>
      <c r="F74" s="26"/>
    </row>
    <row r="75" spans="1:6" s="12" customFormat="1" ht="15.75" x14ac:dyDescent="0.25">
      <c r="A75" s="158"/>
      <c r="B75" s="62" t="s">
        <v>57</v>
      </c>
      <c r="C75" s="34">
        <f>C31-C49-C72</f>
        <v>693507911</v>
      </c>
      <c r="D75" s="143"/>
      <c r="E75" s="146"/>
    </row>
    <row r="76" spans="1:6" s="12" customFormat="1" ht="15.75" x14ac:dyDescent="0.25">
      <c r="A76" s="158"/>
      <c r="B76" s="159" t="s">
        <v>58</v>
      </c>
      <c r="C76" s="34">
        <f t="shared" ref="C76:C83" si="0">G76+H76</f>
        <v>0</v>
      </c>
      <c r="D76" s="143"/>
      <c r="E76" s="146"/>
    </row>
    <row r="77" spans="1:6" s="12" customFormat="1" ht="15.75" x14ac:dyDescent="0.25">
      <c r="A77" s="158"/>
      <c r="B77" s="160" t="s">
        <v>59</v>
      </c>
      <c r="C77" s="34">
        <f t="shared" si="0"/>
        <v>0</v>
      </c>
      <c r="D77" s="143"/>
      <c r="E77" s="146"/>
    </row>
    <row r="78" spans="1:6" s="12" customFormat="1" ht="15.75" x14ac:dyDescent="0.25">
      <c r="A78" s="158"/>
      <c r="B78" s="159" t="s">
        <v>60</v>
      </c>
      <c r="C78" s="34">
        <f t="shared" si="0"/>
        <v>0</v>
      </c>
      <c r="D78" s="143"/>
      <c r="E78" s="146"/>
    </row>
    <row r="79" spans="1:6" s="12" customFormat="1" ht="15.75" x14ac:dyDescent="0.25">
      <c r="A79" s="158"/>
      <c r="B79" s="159" t="s">
        <v>61</v>
      </c>
      <c r="C79" s="34">
        <f t="shared" si="0"/>
        <v>0</v>
      </c>
      <c r="D79" s="143"/>
      <c r="E79" s="146"/>
    </row>
    <row r="80" spans="1:6" s="12" customFormat="1" ht="15.75" x14ac:dyDescent="0.25">
      <c r="A80" s="158"/>
      <c r="B80" s="160" t="s">
        <v>62</v>
      </c>
      <c r="C80" s="34">
        <f t="shared" si="0"/>
        <v>0</v>
      </c>
      <c r="D80" s="143"/>
      <c r="E80" s="146"/>
    </row>
    <row r="81" spans="1:5" s="33" customFormat="1" ht="15.75" x14ac:dyDescent="0.25">
      <c r="A81" s="156"/>
      <c r="B81" s="161" t="s">
        <v>63</v>
      </c>
      <c r="C81" s="32">
        <f t="shared" si="0"/>
        <v>0</v>
      </c>
      <c r="D81" s="142"/>
      <c r="E81" s="147"/>
    </row>
    <row r="82" spans="1:5" s="12" customFormat="1" ht="15.75" x14ac:dyDescent="0.25">
      <c r="A82" s="36"/>
      <c r="B82" s="160" t="s">
        <v>64</v>
      </c>
      <c r="C82" s="34">
        <f t="shared" si="0"/>
        <v>0</v>
      </c>
      <c r="D82" s="143"/>
      <c r="E82" s="146"/>
    </row>
    <row r="83" spans="1:5" s="12" customFormat="1" ht="15.75" x14ac:dyDescent="0.25">
      <c r="A83" s="36"/>
      <c r="B83" s="160" t="s">
        <v>65</v>
      </c>
      <c r="C83" s="34">
        <f t="shared" si="0"/>
        <v>0</v>
      </c>
      <c r="D83" s="143"/>
      <c r="E83" s="146"/>
    </row>
    <row r="84" spans="1:5" s="12" customFormat="1" ht="15.75" x14ac:dyDescent="0.25">
      <c r="A84" s="46"/>
      <c r="B84" s="47"/>
      <c r="C84" s="48"/>
      <c r="D84" s="48"/>
      <c r="E84" s="48"/>
    </row>
    <row r="85" spans="1:5" ht="19.5" customHeight="1" x14ac:dyDescent="0.25">
      <c r="A85" s="216" t="s">
        <v>77</v>
      </c>
      <c r="B85" s="216"/>
      <c r="C85" s="216"/>
      <c r="D85" s="37"/>
      <c r="E85" s="2"/>
    </row>
    <row r="86" spans="1:5" x14ac:dyDescent="0.25">
      <c r="A86" s="16"/>
      <c r="B86" s="16"/>
      <c r="D86" s="18"/>
      <c r="E86" s="18"/>
    </row>
    <row r="87" spans="1:5" ht="26.1" customHeight="1" x14ac:dyDescent="0.25">
      <c r="A87" s="39" t="s">
        <v>263</v>
      </c>
      <c r="B87" s="39" t="s">
        <v>30</v>
      </c>
      <c r="C87" s="31" t="s">
        <v>55</v>
      </c>
      <c r="E87" s="148"/>
    </row>
    <row r="88" spans="1:5" ht="15.75" x14ac:dyDescent="0.25">
      <c r="A88" s="141" t="s">
        <v>0</v>
      </c>
      <c r="B88" s="40" t="s">
        <v>78</v>
      </c>
      <c r="C88" s="166">
        <f>C89+C141</f>
        <v>9290931584</v>
      </c>
      <c r="D88" s="149"/>
      <c r="E88" s="150"/>
    </row>
    <row r="89" spans="1:5" ht="15.75" x14ac:dyDescent="0.25">
      <c r="A89" s="141" t="s">
        <v>0</v>
      </c>
      <c r="B89" s="40" t="s">
        <v>79</v>
      </c>
      <c r="C89" s="166">
        <f>C90+C94+C101+C107+C110+C114+C117+C122+C124+C126+C129+C132+C134+C136+C92</f>
        <v>9188874456</v>
      </c>
      <c r="D89" s="149"/>
      <c r="E89" s="150"/>
    </row>
    <row r="90" spans="1:5" ht="15.75" x14ac:dyDescent="0.25">
      <c r="A90" s="141" t="s">
        <v>1</v>
      </c>
      <c r="B90" s="40" t="s">
        <v>116</v>
      </c>
      <c r="C90" s="166">
        <f>SUM(C91:C91)</f>
        <v>3712321000</v>
      </c>
      <c r="D90" s="192">
        <f>C90+C92+C94</f>
        <v>5820296417</v>
      </c>
      <c r="E90" s="150"/>
    </row>
    <row r="91" spans="1:5" ht="15.75" x14ac:dyDescent="0.25">
      <c r="A91" s="167" t="s">
        <v>2</v>
      </c>
      <c r="B91" s="96" t="s">
        <v>80</v>
      </c>
      <c r="C91" s="168">
        <v>3712321000</v>
      </c>
      <c r="D91" s="149"/>
      <c r="E91" s="151"/>
    </row>
    <row r="92" spans="1:5" ht="15.75" x14ac:dyDescent="0.25">
      <c r="A92" s="141">
        <v>6050</v>
      </c>
      <c r="B92" s="40" t="s">
        <v>285</v>
      </c>
      <c r="C92" s="166">
        <f>C93</f>
        <v>48305800</v>
      </c>
      <c r="D92" s="149"/>
      <c r="E92" s="151"/>
    </row>
    <row r="93" spans="1:5" ht="15.75" x14ac:dyDescent="0.25">
      <c r="A93" s="167">
        <v>6051</v>
      </c>
      <c r="B93" s="96" t="s">
        <v>285</v>
      </c>
      <c r="C93" s="168">
        <v>48305800</v>
      </c>
      <c r="D93" s="149"/>
      <c r="E93" s="151"/>
    </row>
    <row r="94" spans="1:5" ht="15.75" x14ac:dyDescent="0.25">
      <c r="A94" s="141" t="s">
        <v>3</v>
      </c>
      <c r="B94" s="40" t="s">
        <v>81</v>
      </c>
      <c r="C94" s="166">
        <f>SUM(C95:C100)</f>
        <v>2059669617</v>
      </c>
      <c r="D94" s="149"/>
      <c r="E94" s="150"/>
    </row>
    <row r="95" spans="1:5" ht="15.75" x14ac:dyDescent="0.25">
      <c r="A95" s="167" t="s">
        <v>4</v>
      </c>
      <c r="B95" s="96" t="s">
        <v>82</v>
      </c>
      <c r="C95" s="169">
        <v>66156000</v>
      </c>
      <c r="D95" s="149"/>
      <c r="E95" s="151"/>
    </row>
    <row r="96" spans="1:5" ht="15.75" x14ac:dyDescent="0.25">
      <c r="A96" s="167">
        <v>6105</v>
      </c>
      <c r="B96" s="96" t="s">
        <v>115</v>
      </c>
      <c r="C96" s="168">
        <v>128149731</v>
      </c>
      <c r="D96" s="149"/>
      <c r="E96" s="151"/>
    </row>
    <row r="97" spans="1:5" ht="15.75" x14ac:dyDescent="0.25">
      <c r="A97" s="167">
        <v>6107</v>
      </c>
      <c r="B97" s="96" t="s">
        <v>45</v>
      </c>
      <c r="C97" s="168">
        <v>5960000</v>
      </c>
      <c r="D97" s="149"/>
      <c r="E97" s="151"/>
    </row>
    <row r="98" spans="1:5" ht="15.75" x14ac:dyDescent="0.25">
      <c r="A98" s="167" t="s">
        <v>5</v>
      </c>
      <c r="B98" s="96" t="s">
        <v>83</v>
      </c>
      <c r="C98" s="168">
        <v>1252170669</v>
      </c>
      <c r="D98" s="149"/>
      <c r="E98" s="151"/>
    </row>
    <row r="99" spans="1:5" ht="15.75" x14ac:dyDescent="0.25">
      <c r="A99" s="170" t="s">
        <v>6</v>
      </c>
      <c r="B99" s="96" t="s">
        <v>84</v>
      </c>
      <c r="C99" s="168">
        <v>8940000</v>
      </c>
      <c r="D99" s="149"/>
      <c r="E99" s="151"/>
    </row>
    <row r="100" spans="1:5" ht="15.75" x14ac:dyDescent="0.25">
      <c r="A100" s="170" t="s">
        <v>44</v>
      </c>
      <c r="B100" s="171" t="s">
        <v>85</v>
      </c>
      <c r="C100" s="172">
        <v>598293217</v>
      </c>
      <c r="D100" s="149"/>
      <c r="E100" s="151"/>
    </row>
    <row r="101" spans="1:5" ht="15.75" x14ac:dyDescent="0.25">
      <c r="A101" s="141" t="s">
        <v>7</v>
      </c>
      <c r="B101" s="40" t="s">
        <v>86</v>
      </c>
      <c r="C101" s="166">
        <f>SUM(C102:C106)</f>
        <v>1052035804</v>
      </c>
      <c r="D101" s="149"/>
      <c r="E101" s="150"/>
    </row>
    <row r="102" spans="1:5" ht="15.75" x14ac:dyDescent="0.25">
      <c r="A102" s="167" t="s">
        <v>8</v>
      </c>
      <c r="B102" s="96" t="s">
        <v>87</v>
      </c>
      <c r="C102" s="168">
        <v>762274472</v>
      </c>
      <c r="D102" s="149"/>
      <c r="E102" s="151"/>
    </row>
    <row r="103" spans="1:5" ht="15.75" x14ac:dyDescent="0.25">
      <c r="A103" s="167" t="s">
        <v>9</v>
      </c>
      <c r="B103" s="96" t="s">
        <v>88</v>
      </c>
      <c r="C103" s="168">
        <v>134473259</v>
      </c>
      <c r="D103" s="149"/>
      <c r="E103" s="151"/>
    </row>
    <row r="104" spans="1:5" ht="15.75" x14ac:dyDescent="0.25">
      <c r="A104" s="167" t="s">
        <v>10</v>
      </c>
      <c r="B104" s="96" t="s">
        <v>89</v>
      </c>
      <c r="C104" s="168">
        <v>89515293</v>
      </c>
      <c r="D104" s="149"/>
      <c r="E104" s="151"/>
    </row>
    <row r="105" spans="1:5" ht="15.75" x14ac:dyDescent="0.25">
      <c r="A105" s="167" t="s">
        <v>11</v>
      </c>
      <c r="B105" s="96" t="s">
        <v>90</v>
      </c>
      <c r="C105" s="168">
        <v>43360487</v>
      </c>
      <c r="D105" s="149"/>
      <c r="E105" s="151"/>
    </row>
    <row r="106" spans="1:5" ht="15.75" x14ac:dyDescent="0.25">
      <c r="A106" s="167">
        <v>6349</v>
      </c>
      <c r="B106" s="96" t="s">
        <v>91</v>
      </c>
      <c r="C106" s="168">
        <v>22412293</v>
      </c>
      <c r="D106" s="149"/>
      <c r="E106" s="151"/>
    </row>
    <row r="107" spans="1:5" ht="15.75" x14ac:dyDescent="0.25">
      <c r="A107" s="141" t="s">
        <v>12</v>
      </c>
      <c r="B107" s="40" t="s">
        <v>92</v>
      </c>
      <c r="C107" s="166">
        <f>C109+C108</f>
        <v>1580275743</v>
      </c>
      <c r="D107" s="149"/>
      <c r="E107" s="150"/>
    </row>
    <row r="108" spans="1:5" ht="15.75" x14ac:dyDescent="0.25">
      <c r="A108" s="170" t="s">
        <v>286</v>
      </c>
      <c r="B108" s="96" t="s">
        <v>287</v>
      </c>
      <c r="C108" s="168">
        <v>87283720</v>
      </c>
      <c r="D108" s="149"/>
      <c r="E108" s="151"/>
    </row>
    <row r="109" spans="1:5" ht="15.75" x14ac:dyDescent="0.25">
      <c r="A109" s="167" t="s">
        <v>13</v>
      </c>
      <c r="B109" s="96" t="s">
        <v>93</v>
      </c>
      <c r="C109" s="168">
        <v>1492992023</v>
      </c>
      <c r="D109" s="149"/>
      <c r="E109" s="151"/>
    </row>
    <row r="110" spans="1:5" ht="15.75" x14ac:dyDescent="0.25">
      <c r="A110" s="141" t="s">
        <v>14</v>
      </c>
      <c r="B110" s="40" t="s">
        <v>94</v>
      </c>
      <c r="C110" s="166">
        <f>SUM(C111:C113)</f>
        <v>45744680</v>
      </c>
      <c r="D110" s="149"/>
      <c r="E110" s="150"/>
    </row>
    <row r="111" spans="1:5" ht="15.75" x14ac:dyDescent="0.25">
      <c r="A111" s="167" t="s">
        <v>15</v>
      </c>
      <c r="B111" s="96" t="s">
        <v>95</v>
      </c>
      <c r="C111" s="168">
        <v>45104360</v>
      </c>
      <c r="D111" s="149"/>
      <c r="E111" s="151"/>
    </row>
    <row r="112" spans="1:5" ht="15.75" x14ac:dyDescent="0.25">
      <c r="A112" s="167" t="s">
        <v>16</v>
      </c>
      <c r="B112" s="96" t="s">
        <v>96</v>
      </c>
      <c r="C112" s="168">
        <v>640320</v>
      </c>
      <c r="D112" s="149"/>
      <c r="E112" s="151"/>
    </row>
    <row r="113" spans="1:5" ht="15.75" hidden="1" x14ac:dyDescent="0.25">
      <c r="A113" s="167">
        <v>6504</v>
      </c>
      <c r="B113" s="96" t="s">
        <v>118</v>
      </c>
      <c r="C113" s="168"/>
      <c r="D113" s="149"/>
      <c r="E113" s="151"/>
    </row>
    <row r="114" spans="1:5" ht="15.75" x14ac:dyDescent="0.25">
      <c r="A114" s="141" t="s">
        <v>17</v>
      </c>
      <c r="B114" s="40" t="s">
        <v>97</v>
      </c>
      <c r="C114" s="166">
        <f>C115+C116</f>
        <v>37830511</v>
      </c>
      <c r="D114" s="149"/>
      <c r="E114" s="150"/>
    </row>
    <row r="115" spans="1:5" ht="15.75" x14ac:dyDescent="0.25">
      <c r="A115" s="167" t="s">
        <v>18</v>
      </c>
      <c r="B115" s="96" t="s">
        <v>98</v>
      </c>
      <c r="C115" s="168">
        <v>18197511</v>
      </c>
      <c r="D115" s="149"/>
      <c r="E115" s="151"/>
    </row>
    <row r="116" spans="1:5" ht="15.75" x14ac:dyDescent="0.25">
      <c r="A116" s="167" t="s">
        <v>19</v>
      </c>
      <c r="B116" s="96" t="s">
        <v>99</v>
      </c>
      <c r="C116" s="168">
        <v>19633000</v>
      </c>
      <c r="D116" s="149"/>
      <c r="E116" s="151"/>
    </row>
    <row r="117" spans="1:5" ht="15.75" x14ac:dyDescent="0.25">
      <c r="A117" s="141" t="s">
        <v>20</v>
      </c>
      <c r="B117" s="173" t="s">
        <v>100</v>
      </c>
      <c r="C117" s="174">
        <f>SUM(C118:C121)</f>
        <v>3843871</v>
      </c>
      <c r="D117" s="149"/>
      <c r="E117" s="152"/>
    </row>
    <row r="118" spans="1:5" ht="31.5" hidden="1" x14ac:dyDescent="0.25">
      <c r="A118" s="167" t="s">
        <v>21</v>
      </c>
      <c r="B118" s="175" t="s">
        <v>117</v>
      </c>
      <c r="C118" s="176"/>
      <c r="D118" s="149"/>
      <c r="E118" s="153"/>
    </row>
    <row r="119" spans="1:5" ht="31.5" x14ac:dyDescent="0.25">
      <c r="A119" s="170" t="s">
        <v>48</v>
      </c>
      <c r="B119" s="175" t="s">
        <v>119</v>
      </c>
      <c r="C119" s="176">
        <v>3753871</v>
      </c>
      <c r="D119" s="149"/>
      <c r="E119" s="153"/>
    </row>
    <row r="120" spans="1:5" ht="15.75" x14ac:dyDescent="0.25">
      <c r="A120" s="167">
        <v>6608</v>
      </c>
      <c r="B120" s="175" t="s">
        <v>101</v>
      </c>
      <c r="C120" s="176">
        <v>90000</v>
      </c>
      <c r="D120" s="149"/>
      <c r="E120" s="153"/>
    </row>
    <row r="121" spans="1:5" ht="15.75" hidden="1" x14ac:dyDescent="0.25">
      <c r="A121" s="170" t="s">
        <v>120</v>
      </c>
      <c r="B121" s="175" t="s">
        <v>121</v>
      </c>
      <c r="C121" s="176"/>
      <c r="D121" s="149"/>
      <c r="E121" s="153"/>
    </row>
    <row r="122" spans="1:5" ht="15.75" x14ac:dyDescent="0.25">
      <c r="A122" s="141" t="s">
        <v>22</v>
      </c>
      <c r="B122" s="173" t="s">
        <v>102</v>
      </c>
      <c r="C122" s="174">
        <f>C123</f>
        <v>18000000</v>
      </c>
      <c r="D122" s="149"/>
      <c r="E122" s="152"/>
    </row>
    <row r="123" spans="1:5" ht="15.75" x14ac:dyDescent="0.25">
      <c r="A123" s="167" t="s">
        <v>23</v>
      </c>
      <c r="B123" s="36" t="s">
        <v>103</v>
      </c>
      <c r="C123" s="176">
        <v>18000000</v>
      </c>
      <c r="D123" s="149"/>
      <c r="E123" s="153"/>
    </row>
    <row r="124" spans="1:5" ht="15.75" x14ac:dyDescent="0.25">
      <c r="A124" s="141">
        <v>6750</v>
      </c>
      <c r="B124" s="173" t="s">
        <v>122</v>
      </c>
      <c r="C124" s="174">
        <f t="shared" ref="C124" si="1">C125</f>
        <v>60308793</v>
      </c>
      <c r="D124" s="149"/>
      <c r="E124" s="152"/>
    </row>
    <row r="125" spans="1:5" ht="15.75" x14ac:dyDescent="0.25">
      <c r="A125" s="167">
        <v>6757</v>
      </c>
      <c r="B125" s="36" t="s">
        <v>123</v>
      </c>
      <c r="C125" s="176">
        <v>60308793</v>
      </c>
      <c r="D125" s="149"/>
      <c r="E125" s="153"/>
    </row>
    <row r="126" spans="1:5" ht="31.5" customHeight="1" x14ac:dyDescent="0.25">
      <c r="A126" s="141" t="s">
        <v>24</v>
      </c>
      <c r="B126" s="97" t="s">
        <v>104</v>
      </c>
      <c r="C126" s="174">
        <f>SUM(C127:C128)</f>
        <v>1500000</v>
      </c>
      <c r="D126" s="149"/>
      <c r="E126" s="152"/>
    </row>
    <row r="127" spans="1:5" ht="15.75" x14ac:dyDescent="0.25">
      <c r="A127" s="167" t="s">
        <v>25</v>
      </c>
      <c r="B127" s="36" t="s">
        <v>105</v>
      </c>
      <c r="C127" s="176">
        <v>1500000</v>
      </c>
      <c r="D127" s="149"/>
      <c r="E127" s="153"/>
    </row>
    <row r="128" spans="1:5" ht="15.75" hidden="1" x14ac:dyDescent="0.25">
      <c r="A128" s="170" t="s">
        <v>124</v>
      </c>
      <c r="B128" s="36" t="s">
        <v>125</v>
      </c>
      <c r="C128" s="176"/>
      <c r="D128" s="149"/>
      <c r="E128" s="153"/>
    </row>
    <row r="129" spans="1:5" ht="15.75" x14ac:dyDescent="0.25">
      <c r="A129" s="141" t="s">
        <v>26</v>
      </c>
      <c r="B129" s="173" t="s">
        <v>106</v>
      </c>
      <c r="C129" s="174">
        <f>SUM(C130:C131)</f>
        <v>9470000</v>
      </c>
      <c r="D129" s="149"/>
      <c r="E129" s="152"/>
    </row>
    <row r="130" spans="1:5" ht="15.75" x14ac:dyDescent="0.25">
      <c r="A130" s="167" t="s">
        <v>27</v>
      </c>
      <c r="B130" s="36" t="s">
        <v>107</v>
      </c>
      <c r="C130" s="177">
        <v>1470000</v>
      </c>
      <c r="D130" s="149"/>
      <c r="E130" s="153"/>
    </row>
    <row r="131" spans="1:5" ht="15.75" x14ac:dyDescent="0.25">
      <c r="A131" s="167" t="s">
        <v>28</v>
      </c>
      <c r="B131" s="36" t="s">
        <v>108</v>
      </c>
      <c r="C131" s="177">
        <v>8000000</v>
      </c>
      <c r="D131" s="149"/>
      <c r="E131" s="153"/>
    </row>
    <row r="132" spans="1:5" ht="15.75" hidden="1" x14ac:dyDescent="0.25">
      <c r="A132" s="141">
        <v>7050</v>
      </c>
      <c r="B132" s="173" t="s">
        <v>109</v>
      </c>
      <c r="C132" s="174">
        <f>C133</f>
        <v>0</v>
      </c>
      <c r="D132" s="149"/>
      <c r="E132" s="152"/>
    </row>
    <row r="133" spans="1:5" ht="15.75" hidden="1" x14ac:dyDescent="0.25">
      <c r="A133" s="170">
        <v>7053</v>
      </c>
      <c r="B133" s="36" t="s">
        <v>110</v>
      </c>
      <c r="C133" s="176"/>
      <c r="D133" s="149"/>
      <c r="E133" s="153"/>
    </row>
    <row r="134" spans="1:5" ht="15.75" hidden="1" x14ac:dyDescent="0.25">
      <c r="A134" s="178" t="s">
        <v>29</v>
      </c>
      <c r="B134" s="173" t="s">
        <v>93</v>
      </c>
      <c r="C134" s="174">
        <f>C135</f>
        <v>0</v>
      </c>
      <c r="D134" s="149"/>
      <c r="E134" s="152"/>
    </row>
    <row r="135" spans="1:5" ht="15.75" hidden="1" x14ac:dyDescent="0.25">
      <c r="A135" s="170" t="s">
        <v>126</v>
      </c>
      <c r="B135" s="36" t="s">
        <v>127</v>
      </c>
      <c r="C135" s="176"/>
      <c r="D135" s="149"/>
      <c r="E135" s="153"/>
    </row>
    <row r="136" spans="1:5" ht="41.1" customHeight="1" x14ac:dyDescent="0.25">
      <c r="A136" s="178">
        <v>7950</v>
      </c>
      <c r="B136" s="97" t="s">
        <v>128</v>
      </c>
      <c r="C136" s="174">
        <f>SUM(C137:C140)</f>
        <v>559568637</v>
      </c>
      <c r="D136" s="149"/>
      <c r="E136" s="152"/>
    </row>
    <row r="137" spans="1:5" ht="21.6" customHeight="1" x14ac:dyDescent="0.25">
      <c r="A137" s="170">
        <v>7951</v>
      </c>
      <c r="B137" s="175" t="s">
        <v>129</v>
      </c>
      <c r="C137" s="176">
        <v>27978431</v>
      </c>
      <c r="D137" s="149"/>
      <c r="E137" s="153"/>
    </row>
    <row r="138" spans="1:5" ht="15.75" x14ac:dyDescent="0.25">
      <c r="A138" s="170">
        <v>7952</v>
      </c>
      <c r="B138" s="36" t="s">
        <v>130</v>
      </c>
      <c r="C138" s="176">
        <v>363719614</v>
      </c>
      <c r="D138" s="149"/>
      <c r="E138" s="153"/>
    </row>
    <row r="139" spans="1:5" ht="15.75" x14ac:dyDescent="0.25">
      <c r="A139" s="170">
        <v>7953</v>
      </c>
      <c r="B139" s="36" t="s">
        <v>131</v>
      </c>
      <c r="C139" s="176">
        <v>83935296</v>
      </c>
      <c r="D139" s="149"/>
      <c r="E139" s="153"/>
    </row>
    <row r="140" spans="1:5" ht="15.75" x14ac:dyDescent="0.25">
      <c r="A140" s="170">
        <v>7954</v>
      </c>
      <c r="B140" s="36" t="s">
        <v>132</v>
      </c>
      <c r="C140" s="176">
        <v>83935296</v>
      </c>
      <c r="D140" s="149"/>
      <c r="E140" s="153"/>
    </row>
    <row r="141" spans="1:5" ht="15.75" x14ac:dyDescent="0.25">
      <c r="A141" s="167"/>
      <c r="B141" s="173" t="s">
        <v>111</v>
      </c>
      <c r="C141" s="174">
        <f>C142+C145+C147+C149</f>
        <v>102057128</v>
      </c>
      <c r="D141" s="149"/>
      <c r="E141" s="153"/>
    </row>
    <row r="142" spans="1:5" ht="15.75" hidden="1" x14ac:dyDescent="0.25">
      <c r="A142" s="141" t="s">
        <v>3</v>
      </c>
      <c r="B142" s="173" t="s">
        <v>81</v>
      </c>
      <c r="C142" s="174">
        <f>SUM(C143:C144)</f>
        <v>0</v>
      </c>
      <c r="D142" s="149"/>
      <c r="E142" s="153"/>
    </row>
    <row r="143" spans="1:5" ht="15.75" hidden="1" x14ac:dyDescent="0.25">
      <c r="A143" s="167">
        <v>6105</v>
      </c>
      <c r="B143" s="36" t="s">
        <v>115</v>
      </c>
      <c r="C143" s="176"/>
      <c r="D143" s="149"/>
      <c r="E143" s="153"/>
    </row>
    <row r="144" spans="1:5" ht="15.75" hidden="1" x14ac:dyDescent="0.25">
      <c r="A144" s="167" t="s">
        <v>5</v>
      </c>
      <c r="B144" s="36" t="s">
        <v>83</v>
      </c>
      <c r="C144" s="176"/>
      <c r="D144" s="149"/>
      <c r="E144" s="153"/>
    </row>
    <row r="145" spans="1:5" ht="15.75" x14ac:dyDescent="0.25">
      <c r="A145" s="141">
        <v>6150</v>
      </c>
      <c r="B145" s="173" t="s">
        <v>112</v>
      </c>
      <c r="C145" s="174">
        <f>C146</f>
        <v>1800000</v>
      </c>
      <c r="D145" s="149"/>
      <c r="E145" s="153"/>
    </row>
    <row r="146" spans="1:5" ht="15.75" x14ac:dyDescent="0.25">
      <c r="A146" s="167">
        <v>6199</v>
      </c>
      <c r="B146" s="36" t="s">
        <v>113</v>
      </c>
      <c r="C146" s="176">
        <v>1800000</v>
      </c>
      <c r="D146" s="149"/>
      <c r="E146" s="153"/>
    </row>
    <row r="147" spans="1:5" ht="15.75" x14ac:dyDescent="0.25">
      <c r="A147" s="178" t="s">
        <v>29</v>
      </c>
      <c r="B147" s="173" t="s">
        <v>93</v>
      </c>
      <c r="C147" s="174">
        <f>C148</f>
        <v>3780000</v>
      </c>
      <c r="D147" s="149"/>
      <c r="E147" s="152"/>
    </row>
    <row r="148" spans="1:5" ht="21" customHeight="1" x14ac:dyDescent="0.25">
      <c r="A148" s="170" t="s">
        <v>49</v>
      </c>
      <c r="B148" s="175" t="s">
        <v>114</v>
      </c>
      <c r="C148" s="177">
        <v>3780000</v>
      </c>
      <c r="D148" s="149"/>
      <c r="E148" s="153"/>
    </row>
    <row r="149" spans="1:5" s="13" customFormat="1" ht="21" customHeight="1" x14ac:dyDescent="0.2">
      <c r="A149" s="178" t="s">
        <v>288</v>
      </c>
      <c r="B149" s="97" t="s">
        <v>289</v>
      </c>
      <c r="C149" s="200">
        <f>C150</f>
        <v>96477128</v>
      </c>
      <c r="E149" s="201"/>
    </row>
    <row r="150" spans="1:5" ht="21" customHeight="1" x14ac:dyDescent="0.25">
      <c r="A150" s="170" t="s">
        <v>290</v>
      </c>
      <c r="B150" s="175" t="s">
        <v>291</v>
      </c>
      <c r="C150" s="177">
        <v>96477128</v>
      </c>
      <c r="E150" s="199"/>
    </row>
    <row r="151" spans="1:5" ht="15.75" x14ac:dyDescent="0.25">
      <c r="A151" s="42"/>
      <c r="B151" s="42"/>
      <c r="C151" s="154" t="s">
        <v>299</v>
      </c>
      <c r="D151" s="154"/>
    </row>
    <row r="152" spans="1:5" ht="15.75" x14ac:dyDescent="0.25">
      <c r="A152" s="42"/>
      <c r="B152" s="45" t="s">
        <v>173</v>
      </c>
      <c r="C152" s="30" t="s">
        <v>46</v>
      </c>
      <c r="D152" s="30"/>
    </row>
    <row r="153" spans="1:5" ht="15.75" x14ac:dyDescent="0.25">
      <c r="A153" s="44"/>
      <c r="B153" s="45"/>
      <c r="C153" s="41"/>
      <c r="D153" s="41"/>
    </row>
    <row r="154" spans="1:5" ht="15.75" x14ac:dyDescent="0.25">
      <c r="A154" s="44"/>
      <c r="B154" s="45"/>
      <c r="C154" s="41"/>
      <c r="D154" s="41"/>
    </row>
    <row r="155" spans="1:5" ht="15.75" x14ac:dyDescent="0.25">
      <c r="A155" s="44"/>
      <c r="B155" s="45"/>
      <c r="C155" s="41"/>
      <c r="D155" s="41"/>
    </row>
    <row r="156" spans="1:5" ht="15.75" x14ac:dyDescent="0.25">
      <c r="A156" s="44"/>
      <c r="B156" s="45"/>
      <c r="C156" s="41"/>
      <c r="D156" s="41"/>
    </row>
    <row r="157" spans="1:5" ht="15.75" x14ac:dyDescent="0.25">
      <c r="A157" s="44"/>
      <c r="B157" s="45"/>
      <c r="D157" s="45"/>
    </row>
    <row r="158" spans="1:5" ht="15.75" x14ac:dyDescent="0.25">
      <c r="A158" s="44"/>
      <c r="B158" s="45" t="s">
        <v>50</v>
      </c>
      <c r="C158" s="45" t="s">
        <v>51</v>
      </c>
      <c r="D158" s="38"/>
      <c r="E158" s="38"/>
    </row>
  </sheetData>
  <mergeCells count="4">
    <mergeCell ref="A85:C85"/>
    <mergeCell ref="A5:E5"/>
    <mergeCell ref="A3:C3"/>
    <mergeCell ref="A4:C4"/>
  </mergeCells>
  <pageMargins left="0.196850393700787" right="0.196850393700787" top="0.5" bottom="0.5" header="0.31496062992126" footer="0.31496062992126"/>
  <pageSetup paperSize="9" scale="7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E54467-9268-4DCC-9AD6-334027E2CF15}">
  <dimension ref="A1:C57"/>
  <sheetViews>
    <sheetView topLeftCell="A37" workbookViewId="0">
      <selection activeCell="B8" sqref="B8"/>
    </sheetView>
  </sheetViews>
  <sheetFormatPr defaultRowHeight="15" x14ac:dyDescent="0.25"/>
  <cols>
    <col min="2" max="2" width="39.140625" customWidth="1"/>
    <col min="3" max="3" width="28.5703125" customWidth="1"/>
  </cols>
  <sheetData>
    <row r="1" spans="1:3" ht="15.75" x14ac:dyDescent="0.25">
      <c r="A1" s="1" t="s">
        <v>36</v>
      </c>
      <c r="B1" s="1"/>
      <c r="C1" s="4"/>
    </row>
    <row r="2" spans="1:3" ht="15.75" x14ac:dyDescent="0.25">
      <c r="A2" s="3" t="s">
        <v>47</v>
      </c>
      <c r="B2" s="1"/>
      <c r="C2" s="2"/>
    </row>
    <row r="3" spans="1:3" ht="15.75" x14ac:dyDescent="0.25">
      <c r="A3" s="3"/>
      <c r="B3" s="1"/>
      <c r="C3" s="2"/>
    </row>
    <row r="4" spans="1:3" ht="18.75" x14ac:dyDescent="0.3">
      <c r="A4" s="2"/>
      <c r="B4" s="218" t="s">
        <v>174</v>
      </c>
      <c r="C4" s="218"/>
    </row>
    <row r="5" spans="1:3" ht="18.75" x14ac:dyDescent="0.3">
      <c r="A5" s="2"/>
      <c r="B5" s="218" t="s">
        <v>175</v>
      </c>
      <c r="C5" s="218"/>
    </row>
    <row r="6" spans="1:3" ht="18.75" x14ac:dyDescent="0.3">
      <c r="A6" s="2"/>
      <c r="B6" s="218" t="s">
        <v>176</v>
      </c>
      <c r="C6" s="218"/>
    </row>
    <row r="7" spans="1:3" ht="18.75" x14ac:dyDescent="0.3">
      <c r="A7" s="2"/>
      <c r="B7" s="218" t="s">
        <v>305</v>
      </c>
      <c r="C7" s="218"/>
    </row>
    <row r="8" spans="1:3" ht="18.75" x14ac:dyDescent="0.3">
      <c r="A8" s="2"/>
      <c r="B8" s="6"/>
      <c r="C8" s="6"/>
    </row>
    <row r="9" spans="1:3" ht="15.75" x14ac:dyDescent="0.25">
      <c r="A9" s="5" t="s">
        <v>37</v>
      </c>
      <c r="B9" s="5" t="s">
        <v>35</v>
      </c>
      <c r="C9" s="5" t="s">
        <v>31</v>
      </c>
    </row>
    <row r="10" spans="1:3" ht="29.25" x14ac:dyDescent="0.25">
      <c r="A10" s="81" t="s">
        <v>177</v>
      </c>
      <c r="B10" s="76" t="s">
        <v>178</v>
      </c>
      <c r="C10" s="17">
        <v>1350606446</v>
      </c>
    </row>
    <row r="11" spans="1:3" ht="15.75" x14ac:dyDescent="0.25">
      <c r="A11" s="19" t="s">
        <v>179</v>
      </c>
      <c r="B11" s="20" t="s">
        <v>180</v>
      </c>
      <c r="C11" s="17">
        <f>C12+C13+C29</f>
        <v>8371314243</v>
      </c>
    </row>
    <row r="12" spans="1:3" ht="15.75" x14ac:dyDescent="0.25">
      <c r="A12" s="73" t="s">
        <v>181</v>
      </c>
      <c r="B12" s="20" t="s">
        <v>182</v>
      </c>
      <c r="C12" s="17">
        <v>624780000</v>
      </c>
    </row>
    <row r="13" spans="1:3" ht="15.75" x14ac:dyDescent="0.25">
      <c r="A13" s="73" t="s">
        <v>183</v>
      </c>
      <c r="B13" s="20" t="s">
        <v>184</v>
      </c>
      <c r="C13" s="17">
        <f>SUM(C14:C28)</f>
        <v>7275522000</v>
      </c>
    </row>
    <row r="14" spans="1:3" ht="15.75" x14ac:dyDescent="0.25">
      <c r="A14" s="21"/>
      <c r="B14" s="22" t="s">
        <v>185</v>
      </c>
      <c r="C14" s="23">
        <v>206225000</v>
      </c>
    </row>
    <row r="15" spans="1:3" ht="15.75" x14ac:dyDescent="0.25">
      <c r="A15" s="21"/>
      <c r="B15" s="22" t="s">
        <v>186</v>
      </c>
      <c r="C15" s="23">
        <v>1528425000</v>
      </c>
    </row>
    <row r="16" spans="1:3" ht="15.75" x14ac:dyDescent="0.25">
      <c r="A16" s="21"/>
      <c r="B16" s="21" t="s">
        <v>187</v>
      </c>
      <c r="C16" s="23">
        <v>1324553000</v>
      </c>
    </row>
    <row r="17" spans="1:3" ht="15.75" x14ac:dyDescent="0.25">
      <c r="A17" s="21"/>
      <c r="B17" s="22" t="s">
        <v>188</v>
      </c>
      <c r="C17" s="23">
        <v>439466000</v>
      </c>
    </row>
    <row r="18" spans="1:3" ht="15.75" x14ac:dyDescent="0.25">
      <c r="A18" s="21"/>
      <c r="B18" s="21" t="s">
        <v>189</v>
      </c>
      <c r="C18" s="23">
        <v>311820000</v>
      </c>
    </row>
    <row r="19" spans="1:3" ht="15.75" x14ac:dyDescent="0.25">
      <c r="A19" s="73"/>
      <c r="B19" s="22" t="s">
        <v>190</v>
      </c>
      <c r="C19" s="23">
        <v>70875000</v>
      </c>
    </row>
    <row r="20" spans="1:3" ht="15.75" x14ac:dyDescent="0.25">
      <c r="A20" s="73"/>
      <c r="B20" s="22" t="s">
        <v>191</v>
      </c>
      <c r="C20" s="23">
        <v>384360000</v>
      </c>
    </row>
    <row r="21" spans="1:3" ht="15.75" x14ac:dyDescent="0.25">
      <c r="A21" s="73"/>
      <c r="B21" s="22" t="s">
        <v>192</v>
      </c>
      <c r="C21" s="23">
        <v>405380000</v>
      </c>
    </row>
    <row r="22" spans="1:3" ht="15.75" x14ac:dyDescent="0.25">
      <c r="A22" s="73"/>
      <c r="B22" s="22" t="s">
        <v>300</v>
      </c>
      <c r="C22" s="23">
        <v>228690000</v>
      </c>
    </row>
    <row r="23" spans="1:3" ht="15.75" x14ac:dyDescent="0.25">
      <c r="A23" s="73"/>
      <c r="B23" s="22" t="s">
        <v>193</v>
      </c>
      <c r="C23" s="23">
        <v>646750000</v>
      </c>
    </row>
    <row r="24" spans="1:3" ht="15.75" x14ac:dyDescent="0.25">
      <c r="A24" s="73"/>
      <c r="B24" s="22" t="s">
        <v>194</v>
      </c>
      <c r="C24" s="23">
        <v>1516968000</v>
      </c>
    </row>
    <row r="25" spans="1:3" ht="15.75" x14ac:dyDescent="0.25">
      <c r="A25" s="73"/>
      <c r="B25" s="22" t="s">
        <v>195</v>
      </c>
      <c r="C25" s="23">
        <v>10760000</v>
      </c>
    </row>
    <row r="26" spans="1:3" ht="15.75" x14ac:dyDescent="0.25">
      <c r="A26" s="73"/>
      <c r="B26" s="22" t="s">
        <v>196</v>
      </c>
      <c r="C26" s="23">
        <v>188000000</v>
      </c>
    </row>
    <row r="27" spans="1:3" ht="15.75" x14ac:dyDescent="0.25">
      <c r="A27" s="73"/>
      <c r="B27" s="22" t="s">
        <v>301</v>
      </c>
      <c r="C27" s="23">
        <v>2250000</v>
      </c>
    </row>
    <row r="28" spans="1:3" ht="15.75" x14ac:dyDescent="0.25">
      <c r="A28" s="73"/>
      <c r="B28" s="22" t="s">
        <v>302</v>
      </c>
      <c r="C28" s="23">
        <v>11000000</v>
      </c>
    </row>
    <row r="29" spans="1:3" ht="15.75" x14ac:dyDescent="0.25">
      <c r="A29" s="73" t="s">
        <v>197</v>
      </c>
      <c r="B29" s="24" t="s">
        <v>198</v>
      </c>
      <c r="C29" s="17">
        <f>SUM(C30:C33)</f>
        <v>471012243</v>
      </c>
    </row>
    <row r="30" spans="1:3" ht="15.75" x14ac:dyDescent="0.25">
      <c r="A30" s="73"/>
      <c r="B30" s="22" t="s">
        <v>199</v>
      </c>
      <c r="C30" s="23">
        <v>6296743</v>
      </c>
    </row>
    <row r="31" spans="1:3" ht="15.75" x14ac:dyDescent="0.25">
      <c r="A31" s="73"/>
      <c r="B31" s="22" t="s">
        <v>303</v>
      </c>
      <c r="C31" s="23">
        <v>15285500</v>
      </c>
    </row>
    <row r="32" spans="1:3" ht="15.75" hidden="1" x14ac:dyDescent="0.25">
      <c r="A32" s="73"/>
      <c r="B32" s="22" t="s">
        <v>200</v>
      </c>
      <c r="C32" s="23"/>
    </row>
    <row r="33" spans="1:3" ht="15.75" x14ac:dyDescent="0.25">
      <c r="A33" s="73"/>
      <c r="B33" s="22" t="s">
        <v>201</v>
      </c>
      <c r="C33" s="23">
        <v>449430000</v>
      </c>
    </row>
    <row r="34" spans="1:3" ht="15.75" x14ac:dyDescent="0.25">
      <c r="A34" s="19" t="s">
        <v>202</v>
      </c>
      <c r="B34" s="20" t="s">
        <v>203</v>
      </c>
      <c r="C34" s="17">
        <f>SUM(C35:C37)</f>
        <v>7608371515</v>
      </c>
    </row>
    <row r="35" spans="1:3" ht="15.75" x14ac:dyDescent="0.25">
      <c r="A35" s="19"/>
      <c r="B35" s="21" t="s">
        <v>204</v>
      </c>
      <c r="C35" s="23">
        <v>598232931</v>
      </c>
    </row>
    <row r="36" spans="1:3" ht="15.75" x14ac:dyDescent="0.25">
      <c r="A36" s="74"/>
      <c r="B36" s="22" t="s">
        <v>205</v>
      </c>
      <c r="C36" s="23">
        <v>6579391786</v>
      </c>
    </row>
    <row r="37" spans="1:3" ht="15.75" x14ac:dyDescent="0.25">
      <c r="A37" s="74"/>
      <c r="B37" s="22" t="s">
        <v>206</v>
      </c>
      <c r="C37" s="23">
        <v>430746798</v>
      </c>
    </row>
    <row r="38" spans="1:3" ht="15.75" x14ac:dyDescent="0.25">
      <c r="A38" s="19" t="s">
        <v>207</v>
      </c>
      <c r="B38" s="75" t="s">
        <v>208</v>
      </c>
      <c r="C38" s="17">
        <f>C10+C11-C34</f>
        <v>2113549174</v>
      </c>
    </row>
    <row r="39" spans="1:3" s="80" customFormat="1" ht="15.75" x14ac:dyDescent="0.25">
      <c r="A39" s="77" t="s">
        <v>209</v>
      </c>
      <c r="B39" s="10" t="s">
        <v>210</v>
      </c>
      <c r="C39" s="11"/>
    </row>
    <row r="40" spans="1:3" ht="15.75" x14ac:dyDescent="0.25">
      <c r="A40" s="77" t="s">
        <v>211</v>
      </c>
      <c r="B40" s="10" t="s">
        <v>212</v>
      </c>
      <c r="C40" s="11"/>
    </row>
    <row r="41" spans="1:3" s="80" customFormat="1" ht="15.75" x14ac:dyDescent="0.25">
      <c r="A41" s="77" t="s">
        <v>213</v>
      </c>
      <c r="B41" s="10" t="s">
        <v>304</v>
      </c>
      <c r="C41" s="11">
        <v>573026280</v>
      </c>
    </row>
    <row r="42" spans="1:3" ht="15.75" x14ac:dyDescent="0.25">
      <c r="A42" s="19" t="s">
        <v>214</v>
      </c>
      <c r="B42" s="76" t="s">
        <v>215</v>
      </c>
      <c r="C42" s="17"/>
    </row>
    <row r="43" spans="1:3" ht="15.75" x14ac:dyDescent="0.25">
      <c r="A43" s="19" t="s">
        <v>216</v>
      </c>
      <c r="B43" s="20" t="s">
        <v>217</v>
      </c>
      <c r="C43" s="17">
        <f>SUM(C44:C47)</f>
        <v>677692913</v>
      </c>
    </row>
    <row r="44" spans="1:3" ht="15.75" x14ac:dyDescent="0.25">
      <c r="A44" s="19"/>
      <c r="B44" s="21" t="s">
        <v>292</v>
      </c>
      <c r="C44" s="78">
        <v>33884646</v>
      </c>
    </row>
    <row r="45" spans="1:3" ht="15.75" x14ac:dyDescent="0.25">
      <c r="A45" s="19"/>
      <c r="B45" s="21" t="s">
        <v>218</v>
      </c>
      <c r="C45" s="78">
        <v>440500393</v>
      </c>
    </row>
    <row r="46" spans="1:3" ht="15.75" x14ac:dyDescent="0.25">
      <c r="A46" s="19"/>
      <c r="B46" s="21" t="s">
        <v>219</v>
      </c>
      <c r="C46" s="78">
        <v>101653937</v>
      </c>
    </row>
    <row r="47" spans="1:3" ht="15.75" x14ac:dyDescent="0.25">
      <c r="A47" s="19"/>
      <c r="B47" s="21" t="s">
        <v>220</v>
      </c>
      <c r="C47" s="78">
        <v>101653937</v>
      </c>
    </row>
    <row r="48" spans="1:3" ht="29.25" x14ac:dyDescent="0.25">
      <c r="A48" s="19">
        <v>10</v>
      </c>
      <c r="B48" s="76" t="s">
        <v>221</v>
      </c>
      <c r="C48" s="79">
        <f>C38-C41-C43</f>
        <v>862829981</v>
      </c>
    </row>
    <row r="49" spans="1:3" ht="15.75" x14ac:dyDescent="0.25">
      <c r="A49" s="7"/>
      <c r="B49" s="7"/>
      <c r="C49" s="154" t="s">
        <v>299</v>
      </c>
    </row>
    <row r="50" spans="1:3" ht="16.5" x14ac:dyDescent="0.25">
      <c r="A50" s="14"/>
      <c r="B50" s="15" t="s">
        <v>173</v>
      </c>
      <c r="C50" s="25" t="s">
        <v>46</v>
      </c>
    </row>
    <row r="51" spans="1:3" x14ac:dyDescent="0.25">
      <c r="A51" s="13"/>
      <c r="B51" s="15"/>
      <c r="C51" s="15"/>
    </row>
    <row r="52" spans="1:3" x14ac:dyDescent="0.25">
      <c r="A52" s="13"/>
      <c r="B52" s="15"/>
      <c r="C52" s="15"/>
    </row>
    <row r="53" spans="1:3" x14ac:dyDescent="0.25">
      <c r="A53" s="13"/>
      <c r="B53" s="15"/>
      <c r="C53" s="15"/>
    </row>
    <row r="54" spans="1:3" x14ac:dyDescent="0.25">
      <c r="A54" s="13"/>
      <c r="B54" s="15"/>
      <c r="C54" s="15"/>
    </row>
    <row r="55" spans="1:3" x14ac:dyDescent="0.25">
      <c r="A55" s="13"/>
      <c r="B55" s="15"/>
    </row>
    <row r="56" spans="1:3" x14ac:dyDescent="0.25">
      <c r="A56" s="7"/>
      <c r="B56" s="15" t="s">
        <v>50</v>
      </c>
      <c r="C56" s="15" t="s">
        <v>51</v>
      </c>
    </row>
    <row r="57" spans="1:3" x14ac:dyDescent="0.25">
      <c r="A57" s="7"/>
      <c r="B57" s="7"/>
      <c r="C57" s="7"/>
    </row>
  </sheetData>
  <mergeCells count="4">
    <mergeCell ref="B4:C4"/>
    <mergeCell ref="B5:C5"/>
    <mergeCell ref="B6:C6"/>
    <mergeCell ref="B7:C7"/>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24398C-1BF8-46EA-B738-2093C2734524}">
  <dimension ref="A1:D60"/>
  <sheetViews>
    <sheetView topLeftCell="A13" workbookViewId="0">
      <selection activeCell="A46" sqref="A46"/>
    </sheetView>
  </sheetViews>
  <sheetFormatPr defaultColWidth="9.140625" defaultRowHeight="15" x14ac:dyDescent="0.25"/>
  <cols>
    <col min="1" max="1" width="34.5703125" style="7" customWidth="1"/>
    <col min="2" max="4" width="18.5703125" style="7" customWidth="1"/>
    <col min="5" max="16384" width="9.140625" style="7"/>
  </cols>
  <sheetData>
    <row r="1" spans="1:4" ht="18" customHeight="1" x14ac:dyDescent="0.25">
      <c r="A1" s="7" t="s">
        <v>36</v>
      </c>
    </row>
    <row r="2" spans="1:4" ht="18" customHeight="1" x14ac:dyDescent="0.25">
      <c r="A2" s="29" t="s">
        <v>47</v>
      </c>
      <c r="B2" s="102"/>
      <c r="C2" s="102"/>
      <c r="D2" s="13"/>
    </row>
    <row r="3" spans="1:4" x14ac:dyDescent="0.25">
      <c r="A3" s="29"/>
      <c r="B3" s="102"/>
      <c r="C3" s="102"/>
    </row>
    <row r="4" spans="1:4" ht="22.5" customHeight="1" x14ac:dyDescent="0.3">
      <c r="A4" s="218" t="s">
        <v>225</v>
      </c>
      <c r="B4" s="218"/>
      <c r="C4" s="218"/>
      <c r="D4" s="218"/>
    </row>
    <row r="5" spans="1:4" ht="22.5" customHeight="1" x14ac:dyDescent="0.25">
      <c r="A5" s="219" t="s">
        <v>305</v>
      </c>
      <c r="B5" s="219"/>
      <c r="C5" s="219"/>
      <c r="D5" s="219"/>
    </row>
    <row r="6" spans="1:4" ht="15.75" x14ac:dyDescent="0.25">
      <c r="A6" s="30"/>
      <c r="B6" s="30"/>
      <c r="C6" s="30"/>
    </row>
    <row r="7" spans="1:4" x14ac:dyDescent="0.25">
      <c r="A7" s="53" t="s">
        <v>226</v>
      </c>
      <c r="B7" s="103" t="s">
        <v>227</v>
      </c>
      <c r="C7" s="104" t="s">
        <v>228</v>
      </c>
      <c r="D7" s="105" t="s">
        <v>229</v>
      </c>
    </row>
    <row r="8" spans="1:4" ht="20.25" x14ac:dyDescent="0.25">
      <c r="A8" s="106" t="s">
        <v>230</v>
      </c>
      <c r="B8" s="107">
        <f>B9+B20</f>
        <v>5559122466</v>
      </c>
      <c r="C8" s="35"/>
      <c r="D8" s="82"/>
    </row>
    <row r="9" spans="1:4" ht="15.75" x14ac:dyDescent="0.25">
      <c r="A9" s="108" t="s">
        <v>231</v>
      </c>
      <c r="B9" s="109">
        <f>SUM(B10:B19)</f>
        <v>55770466</v>
      </c>
      <c r="C9" s="109"/>
      <c r="D9" s="66"/>
    </row>
    <row r="10" spans="1:4" ht="15.75" x14ac:dyDescent="0.25">
      <c r="A10" s="110" t="s">
        <v>232</v>
      </c>
      <c r="B10" s="111">
        <v>2679800</v>
      </c>
      <c r="C10" s="111"/>
      <c r="D10" s="65"/>
    </row>
    <row r="11" spans="1:4" ht="15.75" x14ac:dyDescent="0.25">
      <c r="A11" s="110" t="s">
        <v>233</v>
      </c>
      <c r="B11" s="111">
        <v>108000</v>
      </c>
      <c r="C11" s="111"/>
      <c r="D11" s="65"/>
    </row>
    <row r="12" spans="1:4" ht="15.75" x14ac:dyDescent="0.25">
      <c r="A12" s="110" t="s">
        <v>234</v>
      </c>
      <c r="B12" s="111">
        <v>21099126</v>
      </c>
      <c r="C12" s="111"/>
      <c r="D12" s="65"/>
    </row>
    <row r="13" spans="1:4" ht="15.75" x14ac:dyDescent="0.25">
      <c r="A13" s="110" t="s">
        <v>328</v>
      </c>
      <c r="B13" s="111">
        <v>523800</v>
      </c>
      <c r="C13" s="111"/>
      <c r="D13" s="65"/>
    </row>
    <row r="14" spans="1:4" ht="15.75" x14ac:dyDescent="0.25">
      <c r="A14" s="110" t="s">
        <v>235</v>
      </c>
      <c r="B14" s="111">
        <v>8569000</v>
      </c>
      <c r="C14" s="111"/>
      <c r="D14" s="65"/>
    </row>
    <row r="15" spans="1:4" ht="15.75" hidden="1" x14ac:dyDescent="0.25">
      <c r="A15" s="110" t="s">
        <v>236</v>
      </c>
      <c r="B15" s="111"/>
      <c r="C15" s="111"/>
      <c r="D15" s="65"/>
    </row>
    <row r="16" spans="1:4" ht="15.75" hidden="1" x14ac:dyDescent="0.25">
      <c r="A16" s="110" t="s">
        <v>237</v>
      </c>
      <c r="B16" s="111"/>
      <c r="C16" s="111"/>
      <c r="D16" s="65"/>
    </row>
    <row r="17" spans="1:4" ht="15.75" x14ac:dyDescent="0.25">
      <c r="A17" s="110" t="s">
        <v>155</v>
      </c>
      <c r="B17" s="111">
        <v>5109000</v>
      </c>
      <c r="C17" s="111"/>
      <c r="D17" s="65"/>
    </row>
    <row r="18" spans="1:4" ht="15.75" x14ac:dyDescent="0.25">
      <c r="A18" s="110" t="s">
        <v>88</v>
      </c>
      <c r="B18" s="111">
        <v>17681740</v>
      </c>
      <c r="C18" s="111"/>
      <c r="D18" s="65"/>
    </row>
    <row r="19" spans="1:4" ht="15.75" x14ac:dyDescent="0.25">
      <c r="A19" s="110" t="s">
        <v>238</v>
      </c>
      <c r="B19" s="111"/>
      <c r="C19" s="111"/>
      <c r="D19" s="65"/>
    </row>
    <row r="20" spans="1:4" ht="15.75" x14ac:dyDescent="0.25">
      <c r="A20" s="108" t="s">
        <v>239</v>
      </c>
      <c r="B20" s="109">
        <f>SUM(B21:B30)</f>
        <v>5503352000</v>
      </c>
      <c r="C20" s="109"/>
      <c r="D20" s="66"/>
    </row>
    <row r="21" spans="1:4" ht="15.75" x14ac:dyDescent="0.25">
      <c r="A21" s="110" t="s">
        <v>232</v>
      </c>
      <c r="B21" s="211">
        <v>92014000</v>
      </c>
      <c r="C21" s="202"/>
      <c r="D21" s="65"/>
    </row>
    <row r="22" spans="1:4" ht="15.75" x14ac:dyDescent="0.25">
      <c r="A22" s="110" t="s">
        <v>233</v>
      </c>
      <c r="B22" s="211">
        <v>3749457000</v>
      </c>
      <c r="C22" s="202"/>
      <c r="D22" s="65"/>
    </row>
    <row r="23" spans="1:4" ht="15.75" x14ac:dyDescent="0.25">
      <c r="A23" s="110" t="s">
        <v>234</v>
      </c>
      <c r="B23" s="211">
        <v>28470000</v>
      </c>
      <c r="C23" s="202"/>
      <c r="D23" s="65"/>
    </row>
    <row r="24" spans="1:4" ht="15.75" x14ac:dyDescent="0.25">
      <c r="A24" s="110" t="s">
        <v>328</v>
      </c>
      <c r="B24" s="111">
        <v>181220000</v>
      </c>
      <c r="C24" s="111"/>
      <c r="D24" s="65"/>
    </row>
    <row r="25" spans="1:4" ht="15.75" x14ac:dyDescent="0.25">
      <c r="A25" s="110" t="s">
        <v>235</v>
      </c>
      <c r="B25" s="111">
        <v>41580000</v>
      </c>
      <c r="C25" s="111"/>
      <c r="D25" s="65"/>
    </row>
    <row r="26" spans="1:4" ht="15.75" x14ac:dyDescent="0.25">
      <c r="A26" s="110" t="s">
        <v>236</v>
      </c>
      <c r="B26" s="211">
        <v>2178000</v>
      </c>
      <c r="C26" s="202"/>
      <c r="D26" s="65"/>
    </row>
    <row r="27" spans="1:4" ht="15.75" x14ac:dyDescent="0.25">
      <c r="A27" s="110" t="s">
        <v>237</v>
      </c>
      <c r="B27" s="211">
        <v>276445000</v>
      </c>
      <c r="C27" s="202"/>
      <c r="D27" s="65"/>
    </row>
    <row r="28" spans="1:4" ht="15.75" x14ac:dyDescent="0.25">
      <c r="A28" s="110" t="s">
        <v>155</v>
      </c>
      <c r="B28" s="111">
        <v>60378000</v>
      </c>
      <c r="C28" s="111"/>
      <c r="D28" s="65"/>
    </row>
    <row r="29" spans="1:4" ht="15.75" x14ac:dyDescent="0.25">
      <c r="A29" s="110" t="s">
        <v>88</v>
      </c>
      <c r="B29" s="211">
        <v>735329000</v>
      </c>
      <c r="C29" s="202"/>
      <c r="D29" s="65"/>
    </row>
    <row r="30" spans="1:4" ht="15.75" x14ac:dyDescent="0.25">
      <c r="A30" s="110" t="s">
        <v>238</v>
      </c>
      <c r="B30" s="211">
        <v>336281000</v>
      </c>
      <c r="C30" s="202"/>
      <c r="D30" s="65"/>
    </row>
    <row r="31" spans="1:4" s="27" customFormat="1" ht="20.25" x14ac:dyDescent="0.25">
      <c r="A31" s="106" t="s">
        <v>240</v>
      </c>
      <c r="B31" s="112"/>
      <c r="C31" s="107">
        <f>SUM(C32:C41)</f>
        <v>5428408775</v>
      </c>
      <c r="D31" s="36"/>
    </row>
    <row r="32" spans="1:4" s="27" customFormat="1" ht="15.75" x14ac:dyDescent="0.25">
      <c r="A32" s="110" t="s">
        <v>232</v>
      </c>
      <c r="B32" s="113"/>
      <c r="C32" s="35">
        <v>94642425</v>
      </c>
      <c r="D32" s="213"/>
    </row>
    <row r="33" spans="1:4" s="27" customFormat="1" ht="15.75" x14ac:dyDescent="0.25">
      <c r="A33" s="110" t="s">
        <v>233</v>
      </c>
      <c r="B33" s="113"/>
      <c r="C33" s="211">
        <v>3700139000</v>
      </c>
      <c r="D33" s="214"/>
    </row>
    <row r="34" spans="1:4" s="27" customFormat="1" ht="15.75" x14ac:dyDescent="0.25">
      <c r="A34" s="110" t="s">
        <v>234</v>
      </c>
      <c r="B34" s="113"/>
      <c r="C34" s="211">
        <v>23727265</v>
      </c>
      <c r="D34" s="214"/>
    </row>
    <row r="35" spans="1:4" s="27" customFormat="1" ht="15.75" x14ac:dyDescent="0.25">
      <c r="A35" s="110" t="s">
        <v>328</v>
      </c>
      <c r="B35" s="96"/>
      <c r="C35" s="35">
        <v>181220000</v>
      </c>
      <c r="D35" s="96"/>
    </row>
    <row r="36" spans="1:4" s="27" customFormat="1" ht="15.75" x14ac:dyDescent="0.25">
      <c r="A36" s="110" t="s">
        <v>235</v>
      </c>
      <c r="B36" s="96"/>
      <c r="C36" s="35">
        <v>31993500</v>
      </c>
      <c r="D36" s="96"/>
    </row>
    <row r="37" spans="1:4" s="27" customFormat="1" ht="15.75" x14ac:dyDescent="0.25">
      <c r="A37" s="110" t="s">
        <v>236</v>
      </c>
      <c r="B37" s="96"/>
      <c r="C37" s="211">
        <v>2178000</v>
      </c>
      <c r="D37" s="214"/>
    </row>
    <row r="38" spans="1:4" s="27" customFormat="1" ht="15.75" x14ac:dyDescent="0.25">
      <c r="A38" s="110" t="s">
        <v>237</v>
      </c>
      <c r="B38" s="96"/>
      <c r="C38" s="211">
        <v>254407000</v>
      </c>
      <c r="D38" s="214"/>
    </row>
    <row r="39" spans="1:4" s="27" customFormat="1" ht="15.75" x14ac:dyDescent="0.25">
      <c r="A39" s="110" t="s">
        <v>155</v>
      </c>
      <c r="B39" s="96"/>
      <c r="C39" s="35">
        <v>57640000</v>
      </c>
      <c r="D39" s="96"/>
    </row>
    <row r="40" spans="1:4" s="27" customFormat="1" ht="15.75" x14ac:dyDescent="0.25">
      <c r="A40" s="110" t="s">
        <v>88</v>
      </c>
      <c r="B40" s="96"/>
      <c r="C40" s="211">
        <v>746180585</v>
      </c>
      <c r="D40" s="214"/>
    </row>
    <row r="41" spans="1:4" s="27" customFormat="1" ht="15.75" x14ac:dyDescent="0.25">
      <c r="A41" s="110" t="s">
        <v>238</v>
      </c>
      <c r="B41" s="96"/>
      <c r="C41" s="115">
        <v>336281000</v>
      </c>
      <c r="D41" s="96"/>
    </row>
    <row r="42" spans="1:4" s="27" customFormat="1" ht="20.25" x14ac:dyDescent="0.55000000000000004">
      <c r="A42" s="116" t="s">
        <v>241</v>
      </c>
      <c r="B42" s="117"/>
      <c r="C42" s="96"/>
      <c r="D42" s="118">
        <f>SUM(D43:D52)</f>
        <v>130713691</v>
      </c>
    </row>
    <row r="43" spans="1:4" s="27" customFormat="1" ht="15.75" x14ac:dyDescent="0.25">
      <c r="A43" s="110" t="s">
        <v>232</v>
      </c>
      <c r="B43" s="117"/>
      <c r="C43" s="96"/>
      <c r="D43" s="215">
        <f t="shared" ref="D43:D52" si="0">B10+B21-C32</f>
        <v>51375</v>
      </c>
    </row>
    <row r="44" spans="1:4" s="27" customFormat="1" ht="15.75" x14ac:dyDescent="0.25">
      <c r="A44" s="110" t="s">
        <v>233</v>
      </c>
      <c r="B44" s="117"/>
      <c r="C44" s="96"/>
      <c r="D44" s="215">
        <f t="shared" si="0"/>
        <v>49426000</v>
      </c>
    </row>
    <row r="45" spans="1:4" s="27" customFormat="1" ht="15.75" x14ac:dyDescent="0.25">
      <c r="A45" s="110" t="s">
        <v>234</v>
      </c>
      <c r="B45" s="117"/>
      <c r="C45" s="96"/>
      <c r="D45" s="215">
        <f t="shared" si="0"/>
        <v>25841861</v>
      </c>
    </row>
    <row r="46" spans="1:4" s="27" customFormat="1" ht="15.75" x14ac:dyDescent="0.25">
      <c r="A46" s="110" t="s">
        <v>328</v>
      </c>
      <c r="B46" s="117"/>
      <c r="C46" s="96"/>
      <c r="D46" s="215">
        <f t="shared" si="0"/>
        <v>523800</v>
      </c>
    </row>
    <row r="47" spans="1:4" s="27" customFormat="1" ht="15.75" x14ac:dyDescent="0.25">
      <c r="A47" s="110" t="s">
        <v>235</v>
      </c>
      <c r="B47" s="117"/>
      <c r="C47" s="96"/>
      <c r="D47" s="215">
        <f t="shared" si="0"/>
        <v>18155500</v>
      </c>
    </row>
    <row r="48" spans="1:4" s="27" customFormat="1" ht="15.75" x14ac:dyDescent="0.25">
      <c r="A48" s="110" t="s">
        <v>236</v>
      </c>
      <c r="B48" s="117"/>
      <c r="C48" s="96"/>
      <c r="D48" s="215">
        <f t="shared" si="0"/>
        <v>0</v>
      </c>
    </row>
    <row r="49" spans="1:4" s="27" customFormat="1" ht="15.75" x14ac:dyDescent="0.25">
      <c r="A49" s="110" t="s">
        <v>237</v>
      </c>
      <c r="B49" s="117"/>
      <c r="C49" s="96"/>
      <c r="D49" s="215">
        <f t="shared" si="0"/>
        <v>22038000</v>
      </c>
    </row>
    <row r="50" spans="1:4" s="27" customFormat="1" ht="15.75" x14ac:dyDescent="0.25">
      <c r="A50" s="110" t="s">
        <v>155</v>
      </c>
      <c r="B50" s="117"/>
      <c r="C50" s="96"/>
      <c r="D50" s="215">
        <f t="shared" si="0"/>
        <v>7847000</v>
      </c>
    </row>
    <row r="51" spans="1:4" s="27" customFormat="1" ht="15.75" x14ac:dyDescent="0.25">
      <c r="A51" s="110" t="s">
        <v>88</v>
      </c>
      <c r="B51" s="117"/>
      <c r="C51" s="96"/>
      <c r="D51" s="215">
        <f t="shared" si="0"/>
        <v>6830155</v>
      </c>
    </row>
    <row r="52" spans="1:4" s="27" customFormat="1" ht="15.75" x14ac:dyDescent="0.25">
      <c r="A52" s="110" t="s">
        <v>238</v>
      </c>
      <c r="B52" s="117"/>
      <c r="C52" s="96"/>
      <c r="D52" s="215">
        <f t="shared" si="0"/>
        <v>0</v>
      </c>
    </row>
    <row r="53" spans="1:4" x14ac:dyDescent="0.25">
      <c r="A53" s="120"/>
      <c r="B53" s="220" t="s">
        <v>306</v>
      </c>
      <c r="C53" s="220"/>
      <c r="D53" s="220"/>
    </row>
    <row r="54" spans="1:4" x14ac:dyDescent="0.25">
      <c r="A54" s="15" t="s">
        <v>173</v>
      </c>
      <c r="B54" s="221" t="s">
        <v>46</v>
      </c>
      <c r="C54" s="221"/>
      <c r="D54" s="221"/>
    </row>
    <row r="55" spans="1:4" x14ac:dyDescent="0.25">
      <c r="A55" s="15"/>
      <c r="B55" s="13"/>
      <c r="C55" s="13"/>
      <c r="D55" s="13"/>
    </row>
    <row r="56" spans="1:4" x14ac:dyDescent="0.25">
      <c r="A56" s="15"/>
    </row>
    <row r="57" spans="1:4" x14ac:dyDescent="0.25">
      <c r="A57" s="15"/>
    </row>
    <row r="58" spans="1:4" x14ac:dyDescent="0.25">
      <c r="A58" s="15"/>
    </row>
    <row r="59" spans="1:4" x14ac:dyDescent="0.25">
      <c r="A59" s="15"/>
    </row>
    <row r="60" spans="1:4" x14ac:dyDescent="0.25">
      <c r="A60" s="15" t="s">
        <v>50</v>
      </c>
      <c r="B60" s="221" t="s">
        <v>51</v>
      </c>
      <c r="C60" s="221"/>
      <c r="D60" s="221"/>
    </row>
  </sheetData>
  <mergeCells count="5">
    <mergeCell ref="A4:D4"/>
    <mergeCell ref="A5:D5"/>
    <mergeCell ref="B53:D53"/>
    <mergeCell ref="B54:D54"/>
    <mergeCell ref="B60:D60"/>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9716CC-5531-44F6-8312-69F7D4B88B76}">
  <dimension ref="A1:E40"/>
  <sheetViews>
    <sheetView topLeftCell="A25" workbookViewId="0">
      <selection activeCell="C25" sqref="C25"/>
    </sheetView>
  </sheetViews>
  <sheetFormatPr defaultColWidth="8.7109375" defaultRowHeight="15" x14ac:dyDescent="0.25"/>
  <cols>
    <col min="1" max="1" width="55" style="7" customWidth="1"/>
    <col min="2" max="2" width="16.7109375" style="7" customWidth="1"/>
    <col min="3" max="3" width="15.7109375" style="7" customWidth="1"/>
    <col min="4" max="4" width="18.7109375" style="7" customWidth="1"/>
    <col min="5" max="5" width="42" style="7" customWidth="1"/>
    <col min="6" max="16384" width="8.7109375" style="7"/>
  </cols>
  <sheetData>
    <row r="1" spans="1:4" ht="18.95" customHeight="1" x14ac:dyDescent="0.25">
      <c r="A1" s="7" t="s">
        <v>36</v>
      </c>
    </row>
    <row r="2" spans="1:4" ht="23.45" customHeight="1" x14ac:dyDescent="0.25">
      <c r="A2" s="121" t="s">
        <v>47</v>
      </c>
      <c r="B2" s="122"/>
      <c r="C2" s="122"/>
      <c r="D2" s="33"/>
    </row>
    <row r="3" spans="1:4" ht="8.25" customHeight="1" x14ac:dyDescent="0.25">
      <c r="A3" s="29"/>
      <c r="B3" s="102"/>
      <c r="C3" s="102"/>
    </row>
    <row r="4" spans="1:4" s="12" customFormat="1" ht="26.45" customHeight="1" x14ac:dyDescent="0.25">
      <c r="A4" s="222" t="s">
        <v>261</v>
      </c>
      <c r="B4" s="222"/>
      <c r="C4" s="222"/>
      <c r="D4" s="222"/>
    </row>
    <row r="5" spans="1:4" s="12" customFormat="1" ht="20.45" customHeight="1" x14ac:dyDescent="0.25">
      <c r="A5" s="223" t="s">
        <v>307</v>
      </c>
      <c r="B5" s="223"/>
      <c r="C5" s="223"/>
      <c r="D5" s="223"/>
    </row>
    <row r="6" spans="1:4" ht="15.75" x14ac:dyDescent="0.25">
      <c r="A6" s="30"/>
      <c r="B6" s="30"/>
      <c r="C6" s="30"/>
    </row>
    <row r="7" spans="1:4" ht="23.25" customHeight="1" x14ac:dyDescent="0.25">
      <c r="A7" s="53" t="s">
        <v>226</v>
      </c>
      <c r="B7" s="103" t="s">
        <v>227</v>
      </c>
      <c r="C7" s="104" t="s">
        <v>293</v>
      </c>
      <c r="D7" s="105" t="s">
        <v>246</v>
      </c>
    </row>
    <row r="8" spans="1:4" ht="20.25" x14ac:dyDescent="0.55000000000000004">
      <c r="A8" s="108" t="s">
        <v>230</v>
      </c>
      <c r="B8" s="123">
        <f>B9+B10</f>
        <v>429005000</v>
      </c>
      <c r="C8" s="111"/>
      <c r="D8" s="65"/>
    </row>
    <row r="9" spans="1:4" ht="15.75" x14ac:dyDescent="0.25">
      <c r="A9" s="110" t="s">
        <v>231</v>
      </c>
      <c r="B9" s="111"/>
      <c r="C9" s="111"/>
      <c r="D9" s="65"/>
    </row>
    <row r="10" spans="1:4" ht="15.75" x14ac:dyDescent="0.25">
      <c r="A10" s="110" t="s">
        <v>239</v>
      </c>
      <c r="B10" s="111">
        <v>429005000</v>
      </c>
      <c r="C10" s="111"/>
      <c r="D10" s="65"/>
    </row>
    <row r="11" spans="1:4" ht="20.25" x14ac:dyDescent="0.55000000000000004">
      <c r="A11" s="108" t="s">
        <v>240</v>
      </c>
      <c r="B11" s="124"/>
      <c r="C11" s="123">
        <f>C12+C18+C23</f>
        <v>429005000</v>
      </c>
      <c r="D11" s="65"/>
    </row>
    <row r="12" spans="1:4" ht="15.75" x14ac:dyDescent="0.25">
      <c r="A12" s="125" t="s">
        <v>247</v>
      </c>
      <c r="B12" s="113"/>
      <c r="C12" s="126">
        <f>SUM(C13:C17)</f>
        <v>79596870</v>
      </c>
      <c r="D12" s="114"/>
    </row>
    <row r="13" spans="1:4" ht="39.75" customHeight="1" x14ac:dyDescent="0.25">
      <c r="A13" s="127" t="s">
        <v>248</v>
      </c>
      <c r="B13" s="113"/>
      <c r="C13" s="35">
        <f>4975110+5068980</f>
        <v>10044090</v>
      </c>
      <c r="D13" s="65"/>
    </row>
    <row r="14" spans="1:4" ht="24.75" customHeight="1" x14ac:dyDescent="0.25">
      <c r="A14" s="128" t="s">
        <v>249</v>
      </c>
      <c r="B14" s="113"/>
      <c r="C14" s="35">
        <v>10218000</v>
      </c>
      <c r="D14" s="65"/>
    </row>
    <row r="15" spans="1:4" ht="36.75" customHeight="1" x14ac:dyDescent="0.25">
      <c r="A15" s="129" t="s">
        <v>250</v>
      </c>
      <c r="B15" s="65"/>
      <c r="C15" s="35">
        <v>18805000</v>
      </c>
      <c r="D15" s="65"/>
    </row>
    <row r="16" spans="1:4" ht="33.75" customHeight="1" x14ac:dyDescent="0.25">
      <c r="A16" s="127" t="s">
        <v>251</v>
      </c>
      <c r="B16" s="65"/>
      <c r="C16" s="35">
        <v>19427480</v>
      </c>
      <c r="D16" s="65"/>
    </row>
    <row r="17" spans="1:5" ht="25.5" customHeight="1" x14ac:dyDescent="0.25">
      <c r="A17" s="128" t="s">
        <v>252</v>
      </c>
      <c r="B17" s="65"/>
      <c r="C17" s="35">
        <v>21102300</v>
      </c>
      <c r="D17" s="65"/>
    </row>
    <row r="18" spans="1:5" ht="24.75" customHeight="1" x14ac:dyDescent="0.25">
      <c r="A18" s="125" t="s">
        <v>253</v>
      </c>
      <c r="B18" s="65"/>
      <c r="C18" s="113">
        <f>SUM(C19:C22)</f>
        <v>138112500</v>
      </c>
      <c r="D18" s="114"/>
    </row>
    <row r="19" spans="1:5" ht="37.5" customHeight="1" x14ac:dyDescent="0.25">
      <c r="A19" s="127" t="s">
        <v>254</v>
      </c>
      <c r="B19" s="65"/>
      <c r="C19" s="115">
        <v>130292500</v>
      </c>
      <c r="D19" s="65"/>
    </row>
    <row r="20" spans="1:5" ht="41.25" customHeight="1" x14ac:dyDescent="0.25">
      <c r="A20" s="130" t="s">
        <v>255</v>
      </c>
      <c r="B20" s="65"/>
      <c r="C20" s="115">
        <v>4800000</v>
      </c>
      <c r="D20" s="65"/>
    </row>
    <row r="21" spans="1:5" ht="48.75" customHeight="1" x14ac:dyDescent="0.25">
      <c r="A21" s="127" t="s">
        <v>256</v>
      </c>
      <c r="B21" s="65"/>
      <c r="C21" s="115">
        <v>3020000</v>
      </c>
      <c r="D21" s="65"/>
    </row>
    <row r="22" spans="1:5" ht="35.25" customHeight="1" x14ac:dyDescent="0.25">
      <c r="A22" s="129" t="s">
        <v>257</v>
      </c>
      <c r="B22" s="65"/>
      <c r="C22" s="68">
        <v>0</v>
      </c>
      <c r="D22" s="114"/>
    </row>
    <row r="23" spans="1:5" ht="27.75" customHeight="1" x14ac:dyDescent="0.25">
      <c r="A23" s="131" t="s">
        <v>258</v>
      </c>
      <c r="B23" s="132"/>
      <c r="C23" s="69">
        <f>C24+C30</f>
        <v>211295630</v>
      </c>
      <c r="D23" s="133"/>
    </row>
    <row r="24" spans="1:5" ht="66" customHeight="1" x14ac:dyDescent="0.25">
      <c r="A24" s="134" t="s">
        <v>259</v>
      </c>
      <c r="B24" s="135"/>
      <c r="C24" s="68">
        <f>SUM(C25:C29)</f>
        <v>210745630</v>
      </c>
      <c r="D24" s="82"/>
    </row>
    <row r="25" spans="1:5" ht="38.1" customHeight="1" x14ac:dyDescent="0.25">
      <c r="A25" s="134" t="s">
        <v>308</v>
      </c>
      <c r="B25" s="68"/>
      <c r="C25" s="68">
        <v>82500000</v>
      </c>
      <c r="D25" s="82"/>
    </row>
    <row r="26" spans="1:5" ht="23.45" customHeight="1" x14ac:dyDescent="0.25">
      <c r="A26" s="127" t="s">
        <v>310</v>
      </c>
      <c r="B26" s="135"/>
      <c r="C26" s="68">
        <v>17700000</v>
      </c>
      <c r="D26" s="82"/>
    </row>
    <row r="27" spans="1:5" ht="23.45" customHeight="1" x14ac:dyDescent="0.25">
      <c r="A27" s="127" t="s">
        <v>311</v>
      </c>
      <c r="B27" s="135"/>
      <c r="C27" s="68">
        <v>17590000</v>
      </c>
      <c r="D27" s="82"/>
    </row>
    <row r="28" spans="1:5" ht="23.45" customHeight="1" x14ac:dyDescent="0.25">
      <c r="A28" s="127" t="s">
        <v>329</v>
      </c>
      <c r="B28" s="135"/>
      <c r="C28" s="68">
        <v>46943000</v>
      </c>
      <c r="D28" s="82"/>
    </row>
    <row r="29" spans="1:5" ht="23.45" customHeight="1" x14ac:dyDescent="0.25">
      <c r="A29" s="127" t="s">
        <v>330</v>
      </c>
      <c r="B29" s="135"/>
      <c r="C29" s="68">
        <v>46012630</v>
      </c>
      <c r="D29" s="82"/>
    </row>
    <row r="30" spans="1:5" ht="24" customHeight="1" x14ac:dyDescent="0.25">
      <c r="A30" s="65" t="s">
        <v>260</v>
      </c>
      <c r="B30" s="119"/>
      <c r="C30" s="136">
        <f>C31</f>
        <v>550000</v>
      </c>
      <c r="D30" s="119"/>
      <c r="E30" s="139"/>
    </row>
    <row r="31" spans="1:5" ht="24" customHeight="1" x14ac:dyDescent="0.25">
      <c r="A31" s="212" t="s">
        <v>309</v>
      </c>
      <c r="B31" s="119"/>
      <c r="C31" s="136">
        <v>550000</v>
      </c>
      <c r="D31" s="119"/>
      <c r="E31" s="139"/>
    </row>
    <row r="32" spans="1:5" ht="21.6" customHeight="1" x14ac:dyDescent="0.25">
      <c r="A32" s="137" t="s">
        <v>241</v>
      </c>
      <c r="B32" s="104"/>
      <c r="C32" s="104">
        <f>B8-C11</f>
        <v>0</v>
      </c>
      <c r="D32" s="138"/>
      <c r="E32" s="140"/>
    </row>
    <row r="33" spans="1:5" ht="21.6" customHeight="1" x14ac:dyDescent="0.25">
      <c r="A33" s="120"/>
      <c r="B33" s="15"/>
      <c r="C33" s="220" t="s">
        <v>312</v>
      </c>
      <c r="D33" s="220"/>
      <c r="E33" s="140"/>
    </row>
    <row r="34" spans="1:5" x14ac:dyDescent="0.25">
      <c r="A34" s="15" t="s">
        <v>173</v>
      </c>
      <c r="B34" s="33"/>
      <c r="C34" s="224" t="s">
        <v>46</v>
      </c>
      <c r="D34" s="224"/>
    </row>
    <row r="35" spans="1:5" x14ac:dyDescent="0.25">
      <c r="A35" s="15"/>
      <c r="B35" s="33"/>
      <c r="C35" s="33"/>
      <c r="D35" s="33"/>
    </row>
    <row r="36" spans="1:5" x14ac:dyDescent="0.25">
      <c r="A36" s="15"/>
    </row>
    <row r="37" spans="1:5" x14ac:dyDescent="0.25">
      <c r="A37" s="15"/>
    </row>
    <row r="38" spans="1:5" x14ac:dyDescent="0.25">
      <c r="A38" s="15"/>
    </row>
    <row r="39" spans="1:5" x14ac:dyDescent="0.25">
      <c r="A39" s="15"/>
    </row>
    <row r="40" spans="1:5" x14ac:dyDescent="0.25">
      <c r="A40" s="15" t="s">
        <v>50</v>
      </c>
      <c r="C40" s="221" t="s">
        <v>51</v>
      </c>
      <c r="D40" s="221"/>
    </row>
  </sheetData>
  <mergeCells count="5">
    <mergeCell ref="A4:D4"/>
    <mergeCell ref="A5:D5"/>
    <mergeCell ref="C34:D34"/>
    <mergeCell ref="C40:D40"/>
    <mergeCell ref="C33:D33"/>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39"/>
  <sheetViews>
    <sheetView topLeftCell="A23" workbookViewId="0">
      <selection activeCell="G10" sqref="G10"/>
    </sheetView>
  </sheetViews>
  <sheetFormatPr defaultColWidth="8.7109375" defaultRowHeight="15" x14ac:dyDescent="0.25"/>
  <cols>
    <col min="1" max="1" width="6.85546875" style="7" customWidth="1"/>
    <col min="2" max="2" width="30.85546875" style="7" customWidth="1"/>
    <col min="3" max="3" width="17.85546875" style="16" customWidth="1"/>
    <col min="4" max="4" width="14.7109375" style="7" customWidth="1"/>
    <col min="5" max="5" width="15.85546875" style="67" customWidth="1"/>
    <col min="6" max="16384" width="8.7109375" style="7"/>
  </cols>
  <sheetData>
    <row r="1" spans="1:5" ht="20.25" customHeight="1" x14ac:dyDescent="0.25">
      <c r="A1" s="1" t="s">
        <v>36</v>
      </c>
      <c r="B1" s="1"/>
      <c r="C1" s="51"/>
      <c r="D1" s="4"/>
    </row>
    <row r="2" spans="1:5" ht="20.25" customHeight="1" x14ac:dyDescent="0.25">
      <c r="A2" s="3" t="s">
        <v>47</v>
      </c>
      <c r="B2" s="1"/>
      <c r="C2" s="51"/>
      <c r="D2" s="2"/>
    </row>
    <row r="3" spans="1:5" ht="12.75" customHeight="1" x14ac:dyDescent="0.25">
      <c r="A3" s="3"/>
      <c r="B3" s="1"/>
      <c r="C3" s="51"/>
      <c r="D3" s="2"/>
    </row>
    <row r="4" spans="1:5" ht="18" customHeight="1" x14ac:dyDescent="0.3">
      <c r="A4" s="218" t="s">
        <v>133</v>
      </c>
      <c r="B4" s="218"/>
      <c r="C4" s="218"/>
      <c r="D4" s="218"/>
      <c r="E4" s="218"/>
    </row>
    <row r="5" spans="1:5" ht="24" customHeight="1" x14ac:dyDescent="0.3">
      <c r="A5" s="218" t="s">
        <v>134</v>
      </c>
      <c r="B5" s="218"/>
      <c r="C5" s="218"/>
      <c r="D5" s="218"/>
      <c r="E5" s="218"/>
    </row>
    <row r="6" spans="1:5" ht="24.95" customHeight="1" x14ac:dyDescent="0.3">
      <c r="A6" s="218" t="s">
        <v>307</v>
      </c>
      <c r="B6" s="218"/>
      <c r="C6" s="218"/>
      <c r="D6" s="218"/>
      <c r="E6" s="218"/>
    </row>
    <row r="7" spans="1:5" ht="12.6" customHeight="1" x14ac:dyDescent="0.3">
      <c r="A7" s="6"/>
      <c r="B7" s="6"/>
      <c r="C7" s="6"/>
      <c r="D7" s="6"/>
      <c r="E7" s="6"/>
    </row>
    <row r="8" spans="1:5" ht="20.100000000000001" customHeight="1" x14ac:dyDescent="0.3">
      <c r="A8" s="2"/>
      <c r="B8" s="6"/>
      <c r="C8" s="50"/>
      <c r="D8" s="6"/>
      <c r="E8" s="67" t="s">
        <v>224</v>
      </c>
    </row>
    <row r="9" spans="1:5" s="8" customFormat="1" ht="51.95" customHeight="1" x14ac:dyDescent="0.25">
      <c r="A9" s="5" t="s">
        <v>37</v>
      </c>
      <c r="B9" s="5" t="s">
        <v>135</v>
      </c>
      <c r="C9" s="5" t="s">
        <v>140</v>
      </c>
      <c r="D9" s="5" t="s">
        <v>275</v>
      </c>
      <c r="E9" s="83" t="s">
        <v>274</v>
      </c>
    </row>
    <row r="10" spans="1:5" s="12" customFormat="1" ht="33.950000000000003" customHeight="1" x14ac:dyDescent="0.25">
      <c r="A10" s="9">
        <v>1</v>
      </c>
      <c r="B10" s="10" t="s">
        <v>136</v>
      </c>
      <c r="C10" s="52" t="s">
        <v>139</v>
      </c>
      <c r="D10" s="203">
        <v>60000</v>
      </c>
      <c r="E10" s="204">
        <f>D10*1398*9</f>
        <v>754920000</v>
      </c>
    </row>
    <row r="11" spans="1:5" s="12" customFormat="1" ht="26.25" customHeight="1" x14ac:dyDescent="0.25">
      <c r="A11" s="77">
        <v>2</v>
      </c>
      <c r="B11" s="205" t="s">
        <v>137</v>
      </c>
      <c r="C11" s="53"/>
      <c r="D11" s="11"/>
      <c r="E11" s="68"/>
    </row>
    <row r="12" spans="1:5" s="12" customFormat="1" ht="26.25" customHeight="1" x14ac:dyDescent="0.25">
      <c r="A12" s="49"/>
      <c r="B12" s="206" t="s">
        <v>138</v>
      </c>
      <c r="C12" s="54" t="s">
        <v>139</v>
      </c>
      <c r="D12" s="78">
        <v>210000</v>
      </c>
      <c r="E12" s="68">
        <f>D12*9*1000</f>
        <v>1890000000</v>
      </c>
    </row>
    <row r="13" spans="1:5" s="12" customFormat="1" ht="26.25" customHeight="1" x14ac:dyDescent="0.25">
      <c r="A13" s="207"/>
      <c r="B13" s="206" t="s">
        <v>141</v>
      </c>
      <c r="C13" s="54" t="s">
        <v>139</v>
      </c>
      <c r="D13" s="78">
        <v>50000</v>
      </c>
      <c r="E13" s="68">
        <f>D13*9*1000</f>
        <v>450000000</v>
      </c>
    </row>
    <row r="14" spans="1:5" s="12" customFormat="1" ht="24" customHeight="1" x14ac:dyDescent="0.25">
      <c r="A14" s="49"/>
      <c r="B14" s="208" t="s">
        <v>143</v>
      </c>
      <c r="C14" s="54" t="s">
        <v>142</v>
      </c>
      <c r="D14" s="78">
        <v>100000</v>
      </c>
      <c r="E14" s="68">
        <f>D14*1000</f>
        <v>100000000</v>
      </c>
    </row>
    <row r="15" spans="1:5" s="12" customFormat="1" ht="24" customHeight="1" x14ac:dyDescent="0.25">
      <c r="A15" s="207"/>
      <c r="B15" s="208" t="s">
        <v>144</v>
      </c>
      <c r="C15" s="54" t="s">
        <v>139</v>
      </c>
      <c r="D15" s="78">
        <v>180000</v>
      </c>
      <c r="E15" s="68">
        <f>D15*9*1398</f>
        <v>2264760000</v>
      </c>
    </row>
    <row r="16" spans="1:5" s="12" customFormat="1" ht="24" customHeight="1" x14ac:dyDescent="0.25">
      <c r="A16" s="49"/>
      <c r="B16" s="206" t="s">
        <v>145</v>
      </c>
      <c r="C16" s="54" t="s">
        <v>139</v>
      </c>
      <c r="D16" s="78">
        <v>80000</v>
      </c>
      <c r="E16" s="68">
        <f>D16*9*748</f>
        <v>538560000</v>
      </c>
    </row>
    <row r="17" spans="1:5" s="12" customFormat="1" ht="24" customHeight="1" x14ac:dyDescent="0.25">
      <c r="A17" s="207"/>
      <c r="B17" s="208" t="s">
        <v>146</v>
      </c>
      <c r="C17" s="54" t="s">
        <v>139</v>
      </c>
      <c r="D17" s="78">
        <v>80000</v>
      </c>
      <c r="E17" s="68">
        <f>D17*9*1398</f>
        <v>1006560000</v>
      </c>
    </row>
    <row r="18" spans="1:5" s="12" customFormat="1" ht="24" customHeight="1" x14ac:dyDescent="0.25">
      <c r="A18" s="49"/>
      <c r="B18" s="206" t="s">
        <v>147</v>
      </c>
      <c r="C18" s="54" t="s">
        <v>139</v>
      </c>
      <c r="D18" s="78">
        <v>190000</v>
      </c>
      <c r="E18" s="68">
        <f>D18*9*1398</f>
        <v>2390580000</v>
      </c>
    </row>
    <row r="19" spans="1:5" s="12" customFormat="1" ht="24" customHeight="1" x14ac:dyDescent="0.25">
      <c r="A19" s="207"/>
      <c r="B19" s="208" t="s">
        <v>148</v>
      </c>
      <c r="C19" s="54" t="s">
        <v>139</v>
      </c>
      <c r="D19" s="78">
        <v>130000</v>
      </c>
      <c r="E19" s="68">
        <f>D19*9*490</f>
        <v>573300000</v>
      </c>
    </row>
    <row r="20" spans="1:5" s="12" customFormat="1" ht="24" customHeight="1" x14ac:dyDescent="0.25">
      <c r="A20" s="49"/>
      <c r="B20" s="208" t="s">
        <v>149</v>
      </c>
      <c r="C20" s="54" t="s">
        <v>139</v>
      </c>
      <c r="D20" s="78">
        <v>80000</v>
      </c>
      <c r="E20" s="68">
        <f>D20*9*700</f>
        <v>504000000</v>
      </c>
    </row>
    <row r="21" spans="1:5" s="12" customFormat="1" ht="24" customHeight="1" x14ac:dyDescent="0.25">
      <c r="A21" s="49"/>
      <c r="B21" s="208" t="s">
        <v>314</v>
      </c>
      <c r="C21" s="54" t="s">
        <v>156</v>
      </c>
      <c r="D21" s="78">
        <v>350000</v>
      </c>
      <c r="E21" s="68">
        <f>D21*200</f>
        <v>70000000</v>
      </c>
    </row>
    <row r="22" spans="1:5" s="33" customFormat="1" ht="24" customHeight="1" x14ac:dyDescent="0.25">
      <c r="A22" s="77">
        <v>3</v>
      </c>
      <c r="B22" s="209" t="s">
        <v>150</v>
      </c>
      <c r="C22" s="53"/>
      <c r="D22" s="11"/>
      <c r="E22" s="69"/>
    </row>
    <row r="23" spans="1:5" s="12" customFormat="1" ht="24" customHeight="1" x14ac:dyDescent="0.25">
      <c r="A23" s="49"/>
      <c r="B23" s="208" t="s">
        <v>151</v>
      </c>
      <c r="C23" s="54" t="s">
        <v>152</v>
      </c>
      <c r="D23" s="78">
        <v>35000</v>
      </c>
      <c r="E23" s="78">
        <f>D23*140*1000</f>
        <v>4900000000</v>
      </c>
    </row>
    <row r="24" spans="1:5" s="12" customFormat="1" ht="24" customHeight="1" x14ac:dyDescent="0.25">
      <c r="A24" s="207"/>
      <c r="B24" s="208" t="s">
        <v>153</v>
      </c>
      <c r="C24" s="54" t="s">
        <v>139</v>
      </c>
      <c r="D24" s="78">
        <v>20000</v>
      </c>
      <c r="E24" s="78">
        <f>D24*1000*9</f>
        <v>180000000</v>
      </c>
    </row>
    <row r="25" spans="1:5" s="12" customFormat="1" ht="24" customHeight="1" x14ac:dyDescent="0.25">
      <c r="A25" s="49"/>
      <c r="B25" s="208" t="s">
        <v>154</v>
      </c>
      <c r="C25" s="54" t="s">
        <v>139</v>
      </c>
      <c r="D25" s="78">
        <v>20000</v>
      </c>
      <c r="E25" s="78">
        <f>D25*1398*9</f>
        <v>251640000</v>
      </c>
    </row>
    <row r="26" spans="1:5" s="12" customFormat="1" ht="24" customHeight="1" x14ac:dyDescent="0.25">
      <c r="A26" s="207"/>
      <c r="B26" s="208" t="s">
        <v>155</v>
      </c>
      <c r="C26" s="54" t="s">
        <v>156</v>
      </c>
      <c r="D26" s="78">
        <v>30000</v>
      </c>
      <c r="E26" s="78">
        <f>D26*1300</f>
        <v>39000000</v>
      </c>
    </row>
    <row r="27" spans="1:5" s="12" customFormat="1" ht="26.25" customHeight="1" x14ac:dyDescent="0.25">
      <c r="A27" s="49"/>
      <c r="B27" s="208" t="s">
        <v>88</v>
      </c>
      <c r="C27" s="54" t="s">
        <v>157</v>
      </c>
      <c r="D27" s="78">
        <v>563220</v>
      </c>
      <c r="E27" s="78">
        <f>D27*1350</f>
        <v>760347000</v>
      </c>
    </row>
    <row r="28" spans="1:5" s="12" customFormat="1" ht="26.25" customHeight="1" x14ac:dyDescent="0.25">
      <c r="A28" s="207"/>
      <c r="B28" s="208" t="s">
        <v>158</v>
      </c>
      <c r="C28" s="54" t="s">
        <v>156</v>
      </c>
      <c r="D28" s="78">
        <v>100000</v>
      </c>
      <c r="E28" s="78">
        <f>D28*1000</f>
        <v>100000000</v>
      </c>
    </row>
    <row r="29" spans="1:5" s="12" customFormat="1" ht="26.25" customHeight="1" x14ac:dyDescent="0.25">
      <c r="A29" s="49"/>
      <c r="B29" s="208" t="s">
        <v>159</v>
      </c>
      <c r="C29" s="54" t="s">
        <v>156</v>
      </c>
      <c r="D29" s="78">
        <v>20000</v>
      </c>
      <c r="E29" s="78">
        <f>D29*1398</f>
        <v>27960000</v>
      </c>
    </row>
    <row r="30" spans="1:5" s="12" customFormat="1" ht="26.25" customHeight="1" x14ac:dyDescent="0.25">
      <c r="A30" s="49"/>
      <c r="B30" s="208" t="s">
        <v>294</v>
      </c>
      <c r="C30" s="54" t="s">
        <v>156</v>
      </c>
      <c r="D30" s="78">
        <v>9000</v>
      </c>
      <c r="E30" s="78">
        <f>269*D30</f>
        <v>2421000</v>
      </c>
    </row>
    <row r="31" spans="1:5" s="12" customFormat="1" ht="26.25" customHeight="1" x14ac:dyDescent="0.25">
      <c r="A31" s="77"/>
      <c r="B31" s="208" t="s">
        <v>160</v>
      </c>
      <c r="C31" s="54" t="s">
        <v>156</v>
      </c>
      <c r="D31" s="210" t="s">
        <v>315</v>
      </c>
      <c r="E31" s="210">
        <v>91200000</v>
      </c>
    </row>
    <row r="32" spans="1:5" ht="22.5" customHeight="1" x14ac:dyDescent="0.25">
      <c r="D32" s="225" t="s">
        <v>313</v>
      </c>
      <c r="E32" s="225"/>
    </row>
    <row r="33" spans="1:8" s="13" customFormat="1" ht="16.5" x14ac:dyDescent="0.25">
      <c r="A33" s="14"/>
      <c r="B33" s="15" t="s">
        <v>173</v>
      </c>
      <c r="D33" s="224" t="s">
        <v>46</v>
      </c>
      <c r="E33" s="224"/>
      <c r="F33" s="14"/>
      <c r="G33" s="14"/>
      <c r="H33" s="14"/>
    </row>
    <row r="34" spans="1:8" s="13" customFormat="1" ht="14.25" x14ac:dyDescent="0.2">
      <c r="B34" s="15"/>
      <c r="D34" s="33"/>
      <c r="E34" s="33"/>
    </row>
    <row r="35" spans="1:8" s="13" customFormat="1" x14ac:dyDescent="0.25">
      <c r="B35" s="15"/>
      <c r="D35" s="7"/>
      <c r="E35" s="7"/>
    </row>
    <row r="36" spans="1:8" s="13" customFormat="1" x14ac:dyDescent="0.25">
      <c r="B36" s="15"/>
      <c r="D36" s="7"/>
      <c r="E36" s="7"/>
    </row>
    <row r="37" spans="1:8" s="13" customFormat="1" x14ac:dyDescent="0.25">
      <c r="B37" s="15"/>
      <c r="D37" s="7"/>
      <c r="E37" s="7"/>
    </row>
    <row r="38" spans="1:8" s="13" customFormat="1" ht="17.25" customHeight="1" x14ac:dyDescent="0.25">
      <c r="B38" s="15"/>
      <c r="D38" s="7"/>
      <c r="E38" s="7"/>
    </row>
    <row r="39" spans="1:8" x14ac:dyDescent="0.25">
      <c r="B39" s="15" t="s">
        <v>50</v>
      </c>
      <c r="D39" s="221" t="s">
        <v>51</v>
      </c>
      <c r="E39" s="221"/>
    </row>
  </sheetData>
  <mergeCells count="6">
    <mergeCell ref="D39:E39"/>
    <mergeCell ref="A4:E4"/>
    <mergeCell ref="A5:E5"/>
    <mergeCell ref="A6:E6"/>
    <mergeCell ref="D32:E32"/>
    <mergeCell ref="D33:E33"/>
  </mergeCells>
  <pageMargins left="0.7" right="0.45" top="0.25" bottom="0.2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235685-2206-48B9-97A6-2876048D18F1}">
  <dimension ref="A1:O22"/>
  <sheetViews>
    <sheetView topLeftCell="A8" workbookViewId="0">
      <selection activeCell="L16" sqref="L16:O16"/>
    </sheetView>
  </sheetViews>
  <sheetFormatPr defaultRowHeight="15" x14ac:dyDescent="0.25"/>
  <cols>
    <col min="1" max="1" width="6.42578125" style="7" customWidth="1"/>
    <col min="2" max="2" width="29" style="7" customWidth="1"/>
    <col min="3" max="3" width="7.85546875" style="7" customWidth="1"/>
    <col min="4" max="4" width="14.85546875" style="7" customWidth="1"/>
    <col min="5" max="5" width="9.140625" style="7" customWidth="1"/>
    <col min="6" max="6" width="8.7109375" style="7" customWidth="1"/>
    <col min="7" max="7" width="9.5703125" style="7" customWidth="1"/>
    <col min="8" max="8" width="7.85546875" style="7" customWidth="1"/>
    <col min="9" max="10" width="8.42578125" style="7" customWidth="1"/>
    <col min="11" max="11" width="11.7109375" style="7" customWidth="1"/>
    <col min="12" max="12" width="8" style="7" customWidth="1"/>
    <col min="13" max="13" width="11.7109375" style="67" customWidth="1"/>
    <col min="14" max="14" width="6.85546875" style="7" customWidth="1"/>
    <col min="15" max="15" width="17.28515625" style="7" customWidth="1"/>
    <col min="16" max="256" width="8.7109375" style="7"/>
    <col min="257" max="257" width="6.42578125" style="7" customWidth="1"/>
    <col min="258" max="258" width="29" style="7" customWidth="1"/>
    <col min="259" max="259" width="7.85546875" style="7" customWidth="1"/>
    <col min="260" max="260" width="13" style="7" customWidth="1"/>
    <col min="261" max="261" width="25.5703125" style="7" customWidth="1"/>
    <col min="262" max="262" width="11.140625" style="7" customWidth="1"/>
    <col min="263" max="263" width="9.140625" style="7" customWidth="1"/>
    <col min="264" max="264" width="10.28515625" style="7" customWidth="1"/>
    <col min="265" max="265" width="10.140625" style="7" customWidth="1"/>
    <col min="266" max="266" width="20.140625" style="7" customWidth="1"/>
    <col min="267" max="267" width="8.7109375" style="7"/>
    <col min="268" max="268" width="13.42578125" style="7" customWidth="1"/>
    <col min="269" max="512" width="8.7109375" style="7"/>
    <col min="513" max="513" width="6.42578125" style="7" customWidth="1"/>
    <col min="514" max="514" width="29" style="7" customWidth="1"/>
    <col min="515" max="515" width="7.85546875" style="7" customWidth="1"/>
    <col min="516" max="516" width="13" style="7" customWidth="1"/>
    <col min="517" max="517" width="25.5703125" style="7" customWidth="1"/>
    <col min="518" max="518" width="11.140625" style="7" customWidth="1"/>
    <col min="519" max="519" width="9.140625" style="7" customWidth="1"/>
    <col min="520" max="520" width="10.28515625" style="7" customWidth="1"/>
    <col min="521" max="521" width="10.140625" style="7" customWidth="1"/>
    <col min="522" max="522" width="20.140625" style="7" customWidth="1"/>
    <col min="523" max="523" width="8.7109375" style="7"/>
    <col min="524" max="524" width="13.42578125" style="7" customWidth="1"/>
    <col min="525" max="768" width="8.7109375" style="7"/>
    <col min="769" max="769" width="6.42578125" style="7" customWidth="1"/>
    <col min="770" max="770" width="29" style="7" customWidth="1"/>
    <col min="771" max="771" width="7.85546875" style="7" customWidth="1"/>
    <col min="772" max="772" width="13" style="7" customWidth="1"/>
    <col min="773" max="773" width="25.5703125" style="7" customWidth="1"/>
    <col min="774" max="774" width="11.140625" style="7" customWidth="1"/>
    <col min="775" max="775" width="9.140625" style="7" customWidth="1"/>
    <col min="776" max="776" width="10.28515625" style="7" customWidth="1"/>
    <col min="777" max="777" width="10.140625" style="7" customWidth="1"/>
    <col min="778" max="778" width="20.140625" style="7" customWidth="1"/>
    <col min="779" max="779" width="8.7109375" style="7"/>
    <col min="780" max="780" width="13.42578125" style="7" customWidth="1"/>
    <col min="781" max="1024" width="8.7109375" style="7"/>
    <col min="1025" max="1025" width="6.42578125" style="7" customWidth="1"/>
    <col min="1026" max="1026" width="29" style="7" customWidth="1"/>
    <col min="1027" max="1027" width="7.85546875" style="7" customWidth="1"/>
    <col min="1028" max="1028" width="13" style="7" customWidth="1"/>
    <col min="1029" max="1029" width="25.5703125" style="7" customWidth="1"/>
    <col min="1030" max="1030" width="11.140625" style="7" customWidth="1"/>
    <col min="1031" max="1031" width="9.140625" style="7" customWidth="1"/>
    <col min="1032" max="1032" width="10.28515625" style="7" customWidth="1"/>
    <col min="1033" max="1033" width="10.140625" style="7" customWidth="1"/>
    <col min="1034" max="1034" width="20.140625" style="7" customWidth="1"/>
    <col min="1035" max="1035" width="8.7109375" style="7"/>
    <col min="1036" max="1036" width="13.42578125" style="7" customWidth="1"/>
    <col min="1037" max="1280" width="8.7109375" style="7"/>
    <col min="1281" max="1281" width="6.42578125" style="7" customWidth="1"/>
    <col min="1282" max="1282" width="29" style="7" customWidth="1"/>
    <col min="1283" max="1283" width="7.85546875" style="7" customWidth="1"/>
    <col min="1284" max="1284" width="13" style="7" customWidth="1"/>
    <col min="1285" max="1285" width="25.5703125" style="7" customWidth="1"/>
    <col min="1286" max="1286" width="11.140625" style="7" customWidth="1"/>
    <col min="1287" max="1287" width="9.140625" style="7" customWidth="1"/>
    <col min="1288" max="1288" width="10.28515625" style="7" customWidth="1"/>
    <col min="1289" max="1289" width="10.140625" style="7" customWidth="1"/>
    <col min="1290" max="1290" width="20.140625" style="7" customWidth="1"/>
    <col min="1291" max="1291" width="8.7109375" style="7"/>
    <col min="1292" max="1292" width="13.42578125" style="7" customWidth="1"/>
    <col min="1293" max="1536" width="8.7109375" style="7"/>
    <col min="1537" max="1537" width="6.42578125" style="7" customWidth="1"/>
    <col min="1538" max="1538" width="29" style="7" customWidth="1"/>
    <col min="1539" max="1539" width="7.85546875" style="7" customWidth="1"/>
    <col min="1540" max="1540" width="13" style="7" customWidth="1"/>
    <col min="1541" max="1541" width="25.5703125" style="7" customWidth="1"/>
    <col min="1542" max="1542" width="11.140625" style="7" customWidth="1"/>
    <col min="1543" max="1543" width="9.140625" style="7" customWidth="1"/>
    <col min="1544" max="1544" width="10.28515625" style="7" customWidth="1"/>
    <col min="1545" max="1545" width="10.140625" style="7" customWidth="1"/>
    <col min="1546" max="1546" width="20.140625" style="7" customWidth="1"/>
    <col min="1547" max="1547" width="8.7109375" style="7"/>
    <col min="1548" max="1548" width="13.42578125" style="7" customWidth="1"/>
    <col min="1549" max="1792" width="8.7109375" style="7"/>
    <col min="1793" max="1793" width="6.42578125" style="7" customWidth="1"/>
    <col min="1794" max="1794" width="29" style="7" customWidth="1"/>
    <col min="1795" max="1795" width="7.85546875" style="7" customWidth="1"/>
    <col min="1796" max="1796" width="13" style="7" customWidth="1"/>
    <col min="1797" max="1797" width="25.5703125" style="7" customWidth="1"/>
    <col min="1798" max="1798" width="11.140625" style="7" customWidth="1"/>
    <col min="1799" max="1799" width="9.140625" style="7" customWidth="1"/>
    <col min="1800" max="1800" width="10.28515625" style="7" customWidth="1"/>
    <col min="1801" max="1801" width="10.140625" style="7" customWidth="1"/>
    <col min="1802" max="1802" width="20.140625" style="7" customWidth="1"/>
    <col min="1803" max="1803" width="8.7109375" style="7"/>
    <col min="1804" max="1804" width="13.42578125" style="7" customWidth="1"/>
    <col min="1805" max="2048" width="8.7109375" style="7"/>
    <col min="2049" max="2049" width="6.42578125" style="7" customWidth="1"/>
    <col min="2050" max="2050" width="29" style="7" customWidth="1"/>
    <col min="2051" max="2051" width="7.85546875" style="7" customWidth="1"/>
    <col min="2052" max="2052" width="13" style="7" customWidth="1"/>
    <col min="2053" max="2053" width="25.5703125" style="7" customWidth="1"/>
    <col min="2054" max="2054" width="11.140625" style="7" customWidth="1"/>
    <col min="2055" max="2055" width="9.140625" style="7" customWidth="1"/>
    <col min="2056" max="2056" width="10.28515625" style="7" customWidth="1"/>
    <col min="2057" max="2057" width="10.140625" style="7" customWidth="1"/>
    <col min="2058" max="2058" width="20.140625" style="7" customWidth="1"/>
    <col min="2059" max="2059" width="8.7109375" style="7"/>
    <col min="2060" max="2060" width="13.42578125" style="7" customWidth="1"/>
    <col min="2061" max="2304" width="8.7109375" style="7"/>
    <col min="2305" max="2305" width="6.42578125" style="7" customWidth="1"/>
    <col min="2306" max="2306" width="29" style="7" customWidth="1"/>
    <col min="2307" max="2307" width="7.85546875" style="7" customWidth="1"/>
    <col min="2308" max="2308" width="13" style="7" customWidth="1"/>
    <col min="2309" max="2309" width="25.5703125" style="7" customWidth="1"/>
    <col min="2310" max="2310" width="11.140625" style="7" customWidth="1"/>
    <col min="2311" max="2311" width="9.140625" style="7" customWidth="1"/>
    <col min="2312" max="2312" width="10.28515625" style="7" customWidth="1"/>
    <col min="2313" max="2313" width="10.140625" style="7" customWidth="1"/>
    <col min="2314" max="2314" width="20.140625" style="7" customWidth="1"/>
    <col min="2315" max="2315" width="8.7109375" style="7"/>
    <col min="2316" max="2316" width="13.42578125" style="7" customWidth="1"/>
    <col min="2317" max="2560" width="8.7109375" style="7"/>
    <col min="2561" max="2561" width="6.42578125" style="7" customWidth="1"/>
    <col min="2562" max="2562" width="29" style="7" customWidth="1"/>
    <col min="2563" max="2563" width="7.85546875" style="7" customWidth="1"/>
    <col min="2564" max="2564" width="13" style="7" customWidth="1"/>
    <col min="2565" max="2565" width="25.5703125" style="7" customWidth="1"/>
    <col min="2566" max="2566" width="11.140625" style="7" customWidth="1"/>
    <col min="2567" max="2567" width="9.140625" style="7" customWidth="1"/>
    <col min="2568" max="2568" width="10.28515625" style="7" customWidth="1"/>
    <col min="2569" max="2569" width="10.140625" style="7" customWidth="1"/>
    <col min="2570" max="2570" width="20.140625" style="7" customWidth="1"/>
    <col min="2571" max="2571" width="8.7109375" style="7"/>
    <col min="2572" max="2572" width="13.42578125" style="7" customWidth="1"/>
    <col min="2573" max="2816" width="8.7109375" style="7"/>
    <col min="2817" max="2817" width="6.42578125" style="7" customWidth="1"/>
    <col min="2818" max="2818" width="29" style="7" customWidth="1"/>
    <col min="2819" max="2819" width="7.85546875" style="7" customWidth="1"/>
    <col min="2820" max="2820" width="13" style="7" customWidth="1"/>
    <col min="2821" max="2821" width="25.5703125" style="7" customWidth="1"/>
    <col min="2822" max="2822" width="11.140625" style="7" customWidth="1"/>
    <col min="2823" max="2823" width="9.140625" style="7" customWidth="1"/>
    <col min="2824" max="2824" width="10.28515625" style="7" customWidth="1"/>
    <col min="2825" max="2825" width="10.140625" style="7" customWidth="1"/>
    <col min="2826" max="2826" width="20.140625" style="7" customWidth="1"/>
    <col min="2827" max="2827" width="8.7109375" style="7"/>
    <col min="2828" max="2828" width="13.42578125" style="7" customWidth="1"/>
    <col min="2829" max="3072" width="8.7109375" style="7"/>
    <col min="3073" max="3073" width="6.42578125" style="7" customWidth="1"/>
    <col min="3074" max="3074" width="29" style="7" customWidth="1"/>
    <col min="3075" max="3075" width="7.85546875" style="7" customWidth="1"/>
    <col min="3076" max="3076" width="13" style="7" customWidth="1"/>
    <col min="3077" max="3077" width="25.5703125" style="7" customWidth="1"/>
    <col min="3078" max="3078" width="11.140625" style="7" customWidth="1"/>
    <col min="3079" max="3079" width="9.140625" style="7" customWidth="1"/>
    <col min="3080" max="3080" width="10.28515625" style="7" customWidth="1"/>
    <col min="3081" max="3081" width="10.140625" style="7" customWidth="1"/>
    <col min="3082" max="3082" width="20.140625" style="7" customWidth="1"/>
    <col min="3083" max="3083" width="8.7109375" style="7"/>
    <col min="3084" max="3084" width="13.42578125" style="7" customWidth="1"/>
    <col min="3085" max="3328" width="8.7109375" style="7"/>
    <col min="3329" max="3329" width="6.42578125" style="7" customWidth="1"/>
    <col min="3330" max="3330" width="29" style="7" customWidth="1"/>
    <col min="3331" max="3331" width="7.85546875" style="7" customWidth="1"/>
    <col min="3332" max="3332" width="13" style="7" customWidth="1"/>
    <col min="3333" max="3333" width="25.5703125" style="7" customWidth="1"/>
    <col min="3334" max="3334" width="11.140625" style="7" customWidth="1"/>
    <col min="3335" max="3335" width="9.140625" style="7" customWidth="1"/>
    <col min="3336" max="3336" width="10.28515625" style="7" customWidth="1"/>
    <col min="3337" max="3337" width="10.140625" style="7" customWidth="1"/>
    <col min="3338" max="3338" width="20.140625" style="7" customWidth="1"/>
    <col min="3339" max="3339" width="8.7109375" style="7"/>
    <col min="3340" max="3340" width="13.42578125" style="7" customWidth="1"/>
    <col min="3341" max="3584" width="8.7109375" style="7"/>
    <col min="3585" max="3585" width="6.42578125" style="7" customWidth="1"/>
    <col min="3586" max="3586" width="29" style="7" customWidth="1"/>
    <col min="3587" max="3587" width="7.85546875" style="7" customWidth="1"/>
    <col min="3588" max="3588" width="13" style="7" customWidth="1"/>
    <col min="3589" max="3589" width="25.5703125" style="7" customWidth="1"/>
    <col min="3590" max="3590" width="11.140625" style="7" customWidth="1"/>
    <col min="3591" max="3591" width="9.140625" style="7" customWidth="1"/>
    <col min="3592" max="3592" width="10.28515625" style="7" customWidth="1"/>
    <col min="3593" max="3593" width="10.140625" style="7" customWidth="1"/>
    <col min="3594" max="3594" width="20.140625" style="7" customWidth="1"/>
    <col min="3595" max="3595" width="8.7109375" style="7"/>
    <col min="3596" max="3596" width="13.42578125" style="7" customWidth="1"/>
    <col min="3597" max="3840" width="8.7109375" style="7"/>
    <col min="3841" max="3841" width="6.42578125" style="7" customWidth="1"/>
    <col min="3842" max="3842" width="29" style="7" customWidth="1"/>
    <col min="3843" max="3843" width="7.85546875" style="7" customWidth="1"/>
    <col min="3844" max="3844" width="13" style="7" customWidth="1"/>
    <col min="3845" max="3845" width="25.5703125" style="7" customWidth="1"/>
    <col min="3846" max="3846" width="11.140625" style="7" customWidth="1"/>
    <col min="3847" max="3847" width="9.140625" style="7" customWidth="1"/>
    <col min="3848" max="3848" width="10.28515625" style="7" customWidth="1"/>
    <col min="3849" max="3849" width="10.140625" style="7" customWidth="1"/>
    <col min="3850" max="3850" width="20.140625" style="7" customWidth="1"/>
    <col min="3851" max="3851" width="8.7109375" style="7"/>
    <col min="3852" max="3852" width="13.42578125" style="7" customWidth="1"/>
    <col min="3853" max="4096" width="8.7109375" style="7"/>
    <col min="4097" max="4097" width="6.42578125" style="7" customWidth="1"/>
    <col min="4098" max="4098" width="29" style="7" customWidth="1"/>
    <col min="4099" max="4099" width="7.85546875" style="7" customWidth="1"/>
    <col min="4100" max="4100" width="13" style="7" customWidth="1"/>
    <col min="4101" max="4101" width="25.5703125" style="7" customWidth="1"/>
    <col min="4102" max="4102" width="11.140625" style="7" customWidth="1"/>
    <col min="4103" max="4103" width="9.140625" style="7" customWidth="1"/>
    <col min="4104" max="4104" width="10.28515625" style="7" customWidth="1"/>
    <col min="4105" max="4105" width="10.140625" style="7" customWidth="1"/>
    <col min="4106" max="4106" width="20.140625" style="7" customWidth="1"/>
    <col min="4107" max="4107" width="8.7109375" style="7"/>
    <col min="4108" max="4108" width="13.42578125" style="7" customWidth="1"/>
    <col min="4109" max="4352" width="8.7109375" style="7"/>
    <col min="4353" max="4353" width="6.42578125" style="7" customWidth="1"/>
    <col min="4354" max="4354" width="29" style="7" customWidth="1"/>
    <col min="4355" max="4355" width="7.85546875" style="7" customWidth="1"/>
    <col min="4356" max="4356" width="13" style="7" customWidth="1"/>
    <col min="4357" max="4357" width="25.5703125" style="7" customWidth="1"/>
    <col min="4358" max="4358" width="11.140625" style="7" customWidth="1"/>
    <col min="4359" max="4359" width="9.140625" style="7" customWidth="1"/>
    <col min="4360" max="4360" width="10.28515625" style="7" customWidth="1"/>
    <col min="4361" max="4361" width="10.140625" style="7" customWidth="1"/>
    <col min="4362" max="4362" width="20.140625" style="7" customWidth="1"/>
    <col min="4363" max="4363" width="8.7109375" style="7"/>
    <col min="4364" max="4364" width="13.42578125" style="7" customWidth="1"/>
    <col min="4365" max="4608" width="8.7109375" style="7"/>
    <col min="4609" max="4609" width="6.42578125" style="7" customWidth="1"/>
    <col min="4610" max="4610" width="29" style="7" customWidth="1"/>
    <col min="4611" max="4611" width="7.85546875" style="7" customWidth="1"/>
    <col min="4612" max="4612" width="13" style="7" customWidth="1"/>
    <col min="4613" max="4613" width="25.5703125" style="7" customWidth="1"/>
    <col min="4614" max="4614" width="11.140625" style="7" customWidth="1"/>
    <col min="4615" max="4615" width="9.140625" style="7" customWidth="1"/>
    <col min="4616" max="4616" width="10.28515625" style="7" customWidth="1"/>
    <col min="4617" max="4617" width="10.140625" style="7" customWidth="1"/>
    <col min="4618" max="4618" width="20.140625" style="7" customWidth="1"/>
    <col min="4619" max="4619" width="8.7109375" style="7"/>
    <col min="4620" max="4620" width="13.42578125" style="7" customWidth="1"/>
    <col min="4621" max="4864" width="8.7109375" style="7"/>
    <col min="4865" max="4865" width="6.42578125" style="7" customWidth="1"/>
    <col min="4866" max="4866" width="29" style="7" customWidth="1"/>
    <col min="4867" max="4867" width="7.85546875" style="7" customWidth="1"/>
    <col min="4868" max="4868" width="13" style="7" customWidth="1"/>
    <col min="4869" max="4869" width="25.5703125" style="7" customWidth="1"/>
    <col min="4870" max="4870" width="11.140625" style="7" customWidth="1"/>
    <col min="4871" max="4871" width="9.140625" style="7" customWidth="1"/>
    <col min="4872" max="4872" width="10.28515625" style="7" customWidth="1"/>
    <col min="4873" max="4873" width="10.140625" style="7" customWidth="1"/>
    <col min="4874" max="4874" width="20.140625" style="7" customWidth="1"/>
    <col min="4875" max="4875" width="8.7109375" style="7"/>
    <col min="4876" max="4876" width="13.42578125" style="7" customWidth="1"/>
    <col min="4877" max="5120" width="8.7109375" style="7"/>
    <col min="5121" max="5121" width="6.42578125" style="7" customWidth="1"/>
    <col min="5122" max="5122" width="29" style="7" customWidth="1"/>
    <col min="5123" max="5123" width="7.85546875" style="7" customWidth="1"/>
    <col min="5124" max="5124" width="13" style="7" customWidth="1"/>
    <col min="5125" max="5125" width="25.5703125" style="7" customWidth="1"/>
    <col min="5126" max="5126" width="11.140625" style="7" customWidth="1"/>
    <col min="5127" max="5127" width="9.140625" style="7" customWidth="1"/>
    <col min="5128" max="5128" width="10.28515625" style="7" customWidth="1"/>
    <col min="5129" max="5129" width="10.140625" style="7" customWidth="1"/>
    <col min="5130" max="5130" width="20.140625" style="7" customWidth="1"/>
    <col min="5131" max="5131" width="8.7109375" style="7"/>
    <col min="5132" max="5132" width="13.42578125" style="7" customWidth="1"/>
    <col min="5133" max="5376" width="8.7109375" style="7"/>
    <col min="5377" max="5377" width="6.42578125" style="7" customWidth="1"/>
    <col min="5378" max="5378" width="29" style="7" customWidth="1"/>
    <col min="5379" max="5379" width="7.85546875" style="7" customWidth="1"/>
    <col min="5380" max="5380" width="13" style="7" customWidth="1"/>
    <col min="5381" max="5381" width="25.5703125" style="7" customWidth="1"/>
    <col min="5382" max="5382" width="11.140625" style="7" customWidth="1"/>
    <col min="5383" max="5383" width="9.140625" style="7" customWidth="1"/>
    <col min="5384" max="5384" width="10.28515625" style="7" customWidth="1"/>
    <col min="5385" max="5385" width="10.140625" style="7" customWidth="1"/>
    <col min="5386" max="5386" width="20.140625" style="7" customWidth="1"/>
    <col min="5387" max="5387" width="8.7109375" style="7"/>
    <col min="5388" max="5388" width="13.42578125" style="7" customWidth="1"/>
    <col min="5389" max="5632" width="8.7109375" style="7"/>
    <col min="5633" max="5633" width="6.42578125" style="7" customWidth="1"/>
    <col min="5634" max="5634" width="29" style="7" customWidth="1"/>
    <col min="5635" max="5635" width="7.85546875" style="7" customWidth="1"/>
    <col min="5636" max="5636" width="13" style="7" customWidth="1"/>
    <col min="5637" max="5637" width="25.5703125" style="7" customWidth="1"/>
    <col min="5638" max="5638" width="11.140625" style="7" customWidth="1"/>
    <col min="5639" max="5639" width="9.140625" style="7" customWidth="1"/>
    <col min="5640" max="5640" width="10.28515625" style="7" customWidth="1"/>
    <col min="5641" max="5641" width="10.140625" style="7" customWidth="1"/>
    <col min="5642" max="5642" width="20.140625" style="7" customWidth="1"/>
    <col min="5643" max="5643" width="8.7109375" style="7"/>
    <col min="5644" max="5644" width="13.42578125" style="7" customWidth="1"/>
    <col min="5645" max="5888" width="8.7109375" style="7"/>
    <col min="5889" max="5889" width="6.42578125" style="7" customWidth="1"/>
    <col min="5890" max="5890" width="29" style="7" customWidth="1"/>
    <col min="5891" max="5891" width="7.85546875" style="7" customWidth="1"/>
    <col min="5892" max="5892" width="13" style="7" customWidth="1"/>
    <col min="5893" max="5893" width="25.5703125" style="7" customWidth="1"/>
    <col min="5894" max="5894" width="11.140625" style="7" customWidth="1"/>
    <col min="5895" max="5895" width="9.140625" style="7" customWidth="1"/>
    <col min="5896" max="5896" width="10.28515625" style="7" customWidth="1"/>
    <col min="5897" max="5897" width="10.140625" style="7" customWidth="1"/>
    <col min="5898" max="5898" width="20.140625" style="7" customWidth="1"/>
    <col min="5899" max="5899" width="8.7109375" style="7"/>
    <col min="5900" max="5900" width="13.42578125" style="7" customWidth="1"/>
    <col min="5901" max="6144" width="8.7109375" style="7"/>
    <col min="6145" max="6145" width="6.42578125" style="7" customWidth="1"/>
    <col min="6146" max="6146" width="29" style="7" customWidth="1"/>
    <col min="6147" max="6147" width="7.85546875" style="7" customWidth="1"/>
    <col min="6148" max="6148" width="13" style="7" customWidth="1"/>
    <col min="6149" max="6149" width="25.5703125" style="7" customWidth="1"/>
    <col min="6150" max="6150" width="11.140625" style="7" customWidth="1"/>
    <col min="6151" max="6151" width="9.140625" style="7" customWidth="1"/>
    <col min="6152" max="6152" width="10.28515625" style="7" customWidth="1"/>
    <col min="6153" max="6153" width="10.140625" style="7" customWidth="1"/>
    <col min="6154" max="6154" width="20.140625" style="7" customWidth="1"/>
    <col min="6155" max="6155" width="8.7109375" style="7"/>
    <col min="6156" max="6156" width="13.42578125" style="7" customWidth="1"/>
    <col min="6157" max="6400" width="8.7109375" style="7"/>
    <col min="6401" max="6401" width="6.42578125" style="7" customWidth="1"/>
    <col min="6402" max="6402" width="29" style="7" customWidth="1"/>
    <col min="6403" max="6403" width="7.85546875" style="7" customWidth="1"/>
    <col min="6404" max="6404" width="13" style="7" customWidth="1"/>
    <col min="6405" max="6405" width="25.5703125" style="7" customWidth="1"/>
    <col min="6406" max="6406" width="11.140625" style="7" customWidth="1"/>
    <col min="6407" max="6407" width="9.140625" style="7" customWidth="1"/>
    <col min="6408" max="6408" width="10.28515625" style="7" customWidth="1"/>
    <col min="6409" max="6409" width="10.140625" style="7" customWidth="1"/>
    <col min="6410" max="6410" width="20.140625" style="7" customWidth="1"/>
    <col min="6411" max="6411" width="8.7109375" style="7"/>
    <col min="6412" max="6412" width="13.42578125" style="7" customWidth="1"/>
    <col min="6413" max="6656" width="8.7109375" style="7"/>
    <col min="6657" max="6657" width="6.42578125" style="7" customWidth="1"/>
    <col min="6658" max="6658" width="29" style="7" customWidth="1"/>
    <col min="6659" max="6659" width="7.85546875" style="7" customWidth="1"/>
    <col min="6660" max="6660" width="13" style="7" customWidth="1"/>
    <col min="6661" max="6661" width="25.5703125" style="7" customWidth="1"/>
    <col min="6662" max="6662" width="11.140625" style="7" customWidth="1"/>
    <col min="6663" max="6663" width="9.140625" style="7" customWidth="1"/>
    <col min="6664" max="6664" width="10.28515625" style="7" customWidth="1"/>
    <col min="6665" max="6665" width="10.140625" style="7" customWidth="1"/>
    <col min="6666" max="6666" width="20.140625" style="7" customWidth="1"/>
    <col min="6667" max="6667" width="8.7109375" style="7"/>
    <col min="6668" max="6668" width="13.42578125" style="7" customWidth="1"/>
    <col min="6669" max="6912" width="8.7109375" style="7"/>
    <col min="6913" max="6913" width="6.42578125" style="7" customWidth="1"/>
    <col min="6914" max="6914" width="29" style="7" customWidth="1"/>
    <col min="6915" max="6915" width="7.85546875" style="7" customWidth="1"/>
    <col min="6916" max="6916" width="13" style="7" customWidth="1"/>
    <col min="6917" max="6917" width="25.5703125" style="7" customWidth="1"/>
    <col min="6918" max="6918" width="11.140625" style="7" customWidth="1"/>
    <col min="6919" max="6919" width="9.140625" style="7" customWidth="1"/>
    <col min="6920" max="6920" width="10.28515625" style="7" customWidth="1"/>
    <col min="6921" max="6921" width="10.140625" style="7" customWidth="1"/>
    <col min="6922" max="6922" width="20.140625" style="7" customWidth="1"/>
    <col min="6923" max="6923" width="8.7109375" style="7"/>
    <col min="6924" max="6924" width="13.42578125" style="7" customWidth="1"/>
    <col min="6925" max="7168" width="8.7109375" style="7"/>
    <col min="7169" max="7169" width="6.42578125" style="7" customWidth="1"/>
    <col min="7170" max="7170" width="29" style="7" customWidth="1"/>
    <col min="7171" max="7171" width="7.85546875" style="7" customWidth="1"/>
    <col min="7172" max="7172" width="13" style="7" customWidth="1"/>
    <col min="7173" max="7173" width="25.5703125" style="7" customWidth="1"/>
    <col min="7174" max="7174" width="11.140625" style="7" customWidth="1"/>
    <col min="7175" max="7175" width="9.140625" style="7" customWidth="1"/>
    <col min="7176" max="7176" width="10.28515625" style="7" customWidth="1"/>
    <col min="7177" max="7177" width="10.140625" style="7" customWidth="1"/>
    <col min="7178" max="7178" width="20.140625" style="7" customWidth="1"/>
    <col min="7179" max="7179" width="8.7109375" style="7"/>
    <col min="7180" max="7180" width="13.42578125" style="7" customWidth="1"/>
    <col min="7181" max="7424" width="8.7109375" style="7"/>
    <col min="7425" max="7425" width="6.42578125" style="7" customWidth="1"/>
    <col min="7426" max="7426" width="29" style="7" customWidth="1"/>
    <col min="7427" max="7427" width="7.85546875" style="7" customWidth="1"/>
    <col min="7428" max="7428" width="13" style="7" customWidth="1"/>
    <col min="7429" max="7429" width="25.5703125" style="7" customWidth="1"/>
    <col min="7430" max="7430" width="11.140625" style="7" customWidth="1"/>
    <col min="7431" max="7431" width="9.140625" style="7" customWidth="1"/>
    <col min="7432" max="7432" width="10.28515625" style="7" customWidth="1"/>
    <col min="7433" max="7433" width="10.140625" style="7" customWidth="1"/>
    <col min="7434" max="7434" width="20.140625" style="7" customWidth="1"/>
    <col min="7435" max="7435" width="8.7109375" style="7"/>
    <col min="7436" max="7436" width="13.42578125" style="7" customWidth="1"/>
    <col min="7437" max="7680" width="8.7109375" style="7"/>
    <col min="7681" max="7681" width="6.42578125" style="7" customWidth="1"/>
    <col min="7682" max="7682" width="29" style="7" customWidth="1"/>
    <col min="7683" max="7683" width="7.85546875" style="7" customWidth="1"/>
    <col min="7684" max="7684" width="13" style="7" customWidth="1"/>
    <col min="7685" max="7685" width="25.5703125" style="7" customWidth="1"/>
    <col min="7686" max="7686" width="11.140625" style="7" customWidth="1"/>
    <col min="7687" max="7687" width="9.140625" style="7" customWidth="1"/>
    <col min="7688" max="7688" width="10.28515625" style="7" customWidth="1"/>
    <col min="7689" max="7689" width="10.140625" style="7" customWidth="1"/>
    <col min="7690" max="7690" width="20.140625" style="7" customWidth="1"/>
    <col min="7691" max="7691" width="8.7109375" style="7"/>
    <col min="7692" max="7692" width="13.42578125" style="7" customWidth="1"/>
    <col min="7693" max="7936" width="8.7109375" style="7"/>
    <col min="7937" max="7937" width="6.42578125" style="7" customWidth="1"/>
    <col min="7938" max="7938" width="29" style="7" customWidth="1"/>
    <col min="7939" max="7939" width="7.85546875" style="7" customWidth="1"/>
    <col min="7940" max="7940" width="13" style="7" customWidth="1"/>
    <col min="7941" max="7941" width="25.5703125" style="7" customWidth="1"/>
    <col min="7942" max="7942" width="11.140625" style="7" customWidth="1"/>
    <col min="7943" max="7943" width="9.140625" style="7" customWidth="1"/>
    <col min="7944" max="7944" width="10.28515625" style="7" customWidth="1"/>
    <col min="7945" max="7945" width="10.140625" style="7" customWidth="1"/>
    <col min="7946" max="7946" width="20.140625" style="7" customWidth="1"/>
    <col min="7947" max="7947" width="8.7109375" style="7"/>
    <col min="7948" max="7948" width="13.42578125" style="7" customWidth="1"/>
    <col min="7949" max="8192" width="8.7109375" style="7"/>
    <col min="8193" max="8193" width="6.42578125" style="7" customWidth="1"/>
    <col min="8194" max="8194" width="29" style="7" customWidth="1"/>
    <col min="8195" max="8195" width="7.85546875" style="7" customWidth="1"/>
    <col min="8196" max="8196" width="13" style="7" customWidth="1"/>
    <col min="8197" max="8197" width="25.5703125" style="7" customWidth="1"/>
    <col min="8198" max="8198" width="11.140625" style="7" customWidth="1"/>
    <col min="8199" max="8199" width="9.140625" style="7" customWidth="1"/>
    <col min="8200" max="8200" width="10.28515625" style="7" customWidth="1"/>
    <col min="8201" max="8201" width="10.140625" style="7" customWidth="1"/>
    <col min="8202" max="8202" width="20.140625" style="7" customWidth="1"/>
    <col min="8203" max="8203" width="8.7109375" style="7"/>
    <col min="8204" max="8204" width="13.42578125" style="7" customWidth="1"/>
    <col min="8205" max="8448" width="8.7109375" style="7"/>
    <col min="8449" max="8449" width="6.42578125" style="7" customWidth="1"/>
    <col min="8450" max="8450" width="29" style="7" customWidth="1"/>
    <col min="8451" max="8451" width="7.85546875" style="7" customWidth="1"/>
    <col min="8452" max="8452" width="13" style="7" customWidth="1"/>
    <col min="8453" max="8453" width="25.5703125" style="7" customWidth="1"/>
    <col min="8454" max="8454" width="11.140625" style="7" customWidth="1"/>
    <col min="8455" max="8455" width="9.140625" style="7" customWidth="1"/>
    <col min="8456" max="8456" width="10.28515625" style="7" customWidth="1"/>
    <col min="8457" max="8457" width="10.140625" style="7" customWidth="1"/>
    <col min="8458" max="8458" width="20.140625" style="7" customWidth="1"/>
    <col min="8459" max="8459" width="8.7109375" style="7"/>
    <col min="8460" max="8460" width="13.42578125" style="7" customWidth="1"/>
    <col min="8461" max="8704" width="8.7109375" style="7"/>
    <col min="8705" max="8705" width="6.42578125" style="7" customWidth="1"/>
    <col min="8706" max="8706" width="29" style="7" customWidth="1"/>
    <col min="8707" max="8707" width="7.85546875" style="7" customWidth="1"/>
    <col min="8708" max="8708" width="13" style="7" customWidth="1"/>
    <col min="8709" max="8709" width="25.5703125" style="7" customWidth="1"/>
    <col min="8710" max="8710" width="11.140625" style="7" customWidth="1"/>
    <col min="8711" max="8711" width="9.140625" style="7" customWidth="1"/>
    <col min="8712" max="8712" width="10.28515625" style="7" customWidth="1"/>
    <col min="8713" max="8713" width="10.140625" style="7" customWidth="1"/>
    <col min="8714" max="8714" width="20.140625" style="7" customWidth="1"/>
    <col min="8715" max="8715" width="8.7109375" style="7"/>
    <col min="8716" max="8716" width="13.42578125" style="7" customWidth="1"/>
    <col min="8717" max="8960" width="8.7109375" style="7"/>
    <col min="8961" max="8961" width="6.42578125" style="7" customWidth="1"/>
    <col min="8962" max="8962" width="29" style="7" customWidth="1"/>
    <col min="8963" max="8963" width="7.85546875" style="7" customWidth="1"/>
    <col min="8964" max="8964" width="13" style="7" customWidth="1"/>
    <col min="8965" max="8965" width="25.5703125" style="7" customWidth="1"/>
    <col min="8966" max="8966" width="11.140625" style="7" customWidth="1"/>
    <col min="8967" max="8967" width="9.140625" style="7" customWidth="1"/>
    <col min="8968" max="8968" width="10.28515625" style="7" customWidth="1"/>
    <col min="8969" max="8969" width="10.140625" style="7" customWidth="1"/>
    <col min="8970" max="8970" width="20.140625" style="7" customWidth="1"/>
    <col min="8971" max="8971" width="8.7109375" style="7"/>
    <col min="8972" max="8972" width="13.42578125" style="7" customWidth="1"/>
    <col min="8973" max="9216" width="8.7109375" style="7"/>
    <col min="9217" max="9217" width="6.42578125" style="7" customWidth="1"/>
    <col min="9218" max="9218" width="29" style="7" customWidth="1"/>
    <col min="9219" max="9219" width="7.85546875" style="7" customWidth="1"/>
    <col min="9220" max="9220" width="13" style="7" customWidth="1"/>
    <col min="9221" max="9221" width="25.5703125" style="7" customWidth="1"/>
    <col min="9222" max="9222" width="11.140625" style="7" customWidth="1"/>
    <col min="9223" max="9223" width="9.140625" style="7" customWidth="1"/>
    <col min="9224" max="9224" width="10.28515625" style="7" customWidth="1"/>
    <col min="9225" max="9225" width="10.140625" style="7" customWidth="1"/>
    <col min="9226" max="9226" width="20.140625" style="7" customWidth="1"/>
    <col min="9227" max="9227" width="8.7109375" style="7"/>
    <col min="9228" max="9228" width="13.42578125" style="7" customWidth="1"/>
    <col min="9229" max="9472" width="8.7109375" style="7"/>
    <col min="9473" max="9473" width="6.42578125" style="7" customWidth="1"/>
    <col min="9474" max="9474" width="29" style="7" customWidth="1"/>
    <col min="9475" max="9475" width="7.85546875" style="7" customWidth="1"/>
    <col min="9476" max="9476" width="13" style="7" customWidth="1"/>
    <col min="9477" max="9477" width="25.5703125" style="7" customWidth="1"/>
    <col min="9478" max="9478" width="11.140625" style="7" customWidth="1"/>
    <col min="9479" max="9479" width="9.140625" style="7" customWidth="1"/>
    <col min="9480" max="9480" width="10.28515625" style="7" customWidth="1"/>
    <col min="9481" max="9481" width="10.140625" style="7" customWidth="1"/>
    <col min="9482" max="9482" width="20.140625" style="7" customWidth="1"/>
    <col min="9483" max="9483" width="8.7109375" style="7"/>
    <col min="9484" max="9484" width="13.42578125" style="7" customWidth="1"/>
    <col min="9485" max="9728" width="8.7109375" style="7"/>
    <col min="9729" max="9729" width="6.42578125" style="7" customWidth="1"/>
    <col min="9730" max="9730" width="29" style="7" customWidth="1"/>
    <col min="9731" max="9731" width="7.85546875" style="7" customWidth="1"/>
    <col min="9732" max="9732" width="13" style="7" customWidth="1"/>
    <col min="9733" max="9733" width="25.5703125" style="7" customWidth="1"/>
    <col min="9734" max="9734" width="11.140625" style="7" customWidth="1"/>
    <col min="9735" max="9735" width="9.140625" style="7" customWidth="1"/>
    <col min="9736" max="9736" width="10.28515625" style="7" customWidth="1"/>
    <col min="9737" max="9737" width="10.140625" style="7" customWidth="1"/>
    <col min="9738" max="9738" width="20.140625" style="7" customWidth="1"/>
    <col min="9739" max="9739" width="8.7109375" style="7"/>
    <col min="9740" max="9740" width="13.42578125" style="7" customWidth="1"/>
    <col min="9741" max="9984" width="8.7109375" style="7"/>
    <col min="9985" max="9985" width="6.42578125" style="7" customWidth="1"/>
    <col min="9986" max="9986" width="29" style="7" customWidth="1"/>
    <col min="9987" max="9987" width="7.85546875" style="7" customWidth="1"/>
    <col min="9988" max="9988" width="13" style="7" customWidth="1"/>
    <col min="9989" max="9989" width="25.5703125" style="7" customWidth="1"/>
    <col min="9990" max="9990" width="11.140625" style="7" customWidth="1"/>
    <col min="9991" max="9991" width="9.140625" style="7" customWidth="1"/>
    <col min="9992" max="9992" width="10.28515625" style="7" customWidth="1"/>
    <col min="9993" max="9993" width="10.140625" style="7" customWidth="1"/>
    <col min="9994" max="9994" width="20.140625" style="7" customWidth="1"/>
    <col min="9995" max="9995" width="8.7109375" style="7"/>
    <col min="9996" max="9996" width="13.42578125" style="7" customWidth="1"/>
    <col min="9997" max="10240" width="8.7109375" style="7"/>
    <col min="10241" max="10241" width="6.42578125" style="7" customWidth="1"/>
    <col min="10242" max="10242" width="29" style="7" customWidth="1"/>
    <col min="10243" max="10243" width="7.85546875" style="7" customWidth="1"/>
    <col min="10244" max="10244" width="13" style="7" customWidth="1"/>
    <col min="10245" max="10245" width="25.5703125" style="7" customWidth="1"/>
    <col min="10246" max="10246" width="11.140625" style="7" customWidth="1"/>
    <col min="10247" max="10247" width="9.140625" style="7" customWidth="1"/>
    <col min="10248" max="10248" width="10.28515625" style="7" customWidth="1"/>
    <col min="10249" max="10249" width="10.140625" style="7" customWidth="1"/>
    <col min="10250" max="10250" width="20.140625" style="7" customWidth="1"/>
    <col min="10251" max="10251" width="8.7109375" style="7"/>
    <col min="10252" max="10252" width="13.42578125" style="7" customWidth="1"/>
    <col min="10253" max="10496" width="8.7109375" style="7"/>
    <col min="10497" max="10497" width="6.42578125" style="7" customWidth="1"/>
    <col min="10498" max="10498" width="29" style="7" customWidth="1"/>
    <col min="10499" max="10499" width="7.85546875" style="7" customWidth="1"/>
    <col min="10500" max="10500" width="13" style="7" customWidth="1"/>
    <col min="10501" max="10501" width="25.5703125" style="7" customWidth="1"/>
    <col min="10502" max="10502" width="11.140625" style="7" customWidth="1"/>
    <col min="10503" max="10503" width="9.140625" style="7" customWidth="1"/>
    <col min="10504" max="10504" width="10.28515625" style="7" customWidth="1"/>
    <col min="10505" max="10505" width="10.140625" style="7" customWidth="1"/>
    <col min="10506" max="10506" width="20.140625" style="7" customWidth="1"/>
    <col min="10507" max="10507" width="8.7109375" style="7"/>
    <col min="10508" max="10508" width="13.42578125" style="7" customWidth="1"/>
    <col min="10509" max="10752" width="8.7109375" style="7"/>
    <col min="10753" max="10753" width="6.42578125" style="7" customWidth="1"/>
    <col min="10754" max="10754" width="29" style="7" customWidth="1"/>
    <col min="10755" max="10755" width="7.85546875" style="7" customWidth="1"/>
    <col min="10756" max="10756" width="13" style="7" customWidth="1"/>
    <col min="10757" max="10757" width="25.5703125" style="7" customWidth="1"/>
    <col min="10758" max="10758" width="11.140625" style="7" customWidth="1"/>
    <col min="10759" max="10759" width="9.140625" style="7" customWidth="1"/>
    <col min="10760" max="10760" width="10.28515625" style="7" customWidth="1"/>
    <col min="10761" max="10761" width="10.140625" style="7" customWidth="1"/>
    <col min="10762" max="10762" width="20.140625" style="7" customWidth="1"/>
    <col min="10763" max="10763" width="8.7109375" style="7"/>
    <col min="10764" max="10764" width="13.42578125" style="7" customWidth="1"/>
    <col min="10765" max="11008" width="8.7109375" style="7"/>
    <col min="11009" max="11009" width="6.42578125" style="7" customWidth="1"/>
    <col min="11010" max="11010" width="29" style="7" customWidth="1"/>
    <col min="11011" max="11011" width="7.85546875" style="7" customWidth="1"/>
    <col min="11012" max="11012" width="13" style="7" customWidth="1"/>
    <col min="11013" max="11013" width="25.5703125" style="7" customWidth="1"/>
    <col min="11014" max="11014" width="11.140625" style="7" customWidth="1"/>
    <col min="11015" max="11015" width="9.140625" style="7" customWidth="1"/>
    <col min="11016" max="11016" width="10.28515625" style="7" customWidth="1"/>
    <col min="11017" max="11017" width="10.140625" style="7" customWidth="1"/>
    <col min="11018" max="11018" width="20.140625" style="7" customWidth="1"/>
    <col min="11019" max="11019" width="8.7109375" style="7"/>
    <col min="11020" max="11020" width="13.42578125" style="7" customWidth="1"/>
    <col min="11021" max="11264" width="8.7109375" style="7"/>
    <col min="11265" max="11265" width="6.42578125" style="7" customWidth="1"/>
    <col min="11266" max="11266" width="29" style="7" customWidth="1"/>
    <col min="11267" max="11267" width="7.85546875" style="7" customWidth="1"/>
    <col min="11268" max="11268" width="13" style="7" customWidth="1"/>
    <col min="11269" max="11269" width="25.5703125" style="7" customWidth="1"/>
    <col min="11270" max="11270" width="11.140625" style="7" customWidth="1"/>
    <col min="11271" max="11271" width="9.140625" style="7" customWidth="1"/>
    <col min="11272" max="11272" width="10.28515625" style="7" customWidth="1"/>
    <col min="11273" max="11273" width="10.140625" style="7" customWidth="1"/>
    <col min="11274" max="11274" width="20.140625" style="7" customWidth="1"/>
    <col min="11275" max="11275" width="8.7109375" style="7"/>
    <col min="11276" max="11276" width="13.42578125" style="7" customWidth="1"/>
    <col min="11277" max="11520" width="8.7109375" style="7"/>
    <col min="11521" max="11521" width="6.42578125" style="7" customWidth="1"/>
    <col min="11522" max="11522" width="29" style="7" customWidth="1"/>
    <col min="11523" max="11523" width="7.85546875" style="7" customWidth="1"/>
    <col min="11524" max="11524" width="13" style="7" customWidth="1"/>
    <col min="11525" max="11525" width="25.5703125" style="7" customWidth="1"/>
    <col min="11526" max="11526" width="11.140625" style="7" customWidth="1"/>
    <col min="11527" max="11527" width="9.140625" style="7" customWidth="1"/>
    <col min="11528" max="11528" width="10.28515625" style="7" customWidth="1"/>
    <col min="11529" max="11529" width="10.140625" style="7" customWidth="1"/>
    <col min="11530" max="11530" width="20.140625" style="7" customWidth="1"/>
    <col min="11531" max="11531" width="8.7109375" style="7"/>
    <col min="11532" max="11532" width="13.42578125" style="7" customWidth="1"/>
    <col min="11533" max="11776" width="8.7109375" style="7"/>
    <col min="11777" max="11777" width="6.42578125" style="7" customWidth="1"/>
    <col min="11778" max="11778" width="29" style="7" customWidth="1"/>
    <col min="11779" max="11779" width="7.85546875" style="7" customWidth="1"/>
    <col min="11780" max="11780" width="13" style="7" customWidth="1"/>
    <col min="11781" max="11781" width="25.5703125" style="7" customWidth="1"/>
    <col min="11782" max="11782" width="11.140625" style="7" customWidth="1"/>
    <col min="11783" max="11783" width="9.140625" style="7" customWidth="1"/>
    <col min="11784" max="11784" width="10.28515625" style="7" customWidth="1"/>
    <col min="11785" max="11785" width="10.140625" style="7" customWidth="1"/>
    <col min="11786" max="11786" width="20.140625" style="7" customWidth="1"/>
    <col min="11787" max="11787" width="8.7109375" style="7"/>
    <col min="11788" max="11788" width="13.42578125" style="7" customWidth="1"/>
    <col min="11789" max="12032" width="8.7109375" style="7"/>
    <col min="12033" max="12033" width="6.42578125" style="7" customWidth="1"/>
    <col min="12034" max="12034" width="29" style="7" customWidth="1"/>
    <col min="12035" max="12035" width="7.85546875" style="7" customWidth="1"/>
    <col min="12036" max="12036" width="13" style="7" customWidth="1"/>
    <col min="12037" max="12037" width="25.5703125" style="7" customWidth="1"/>
    <col min="12038" max="12038" width="11.140625" style="7" customWidth="1"/>
    <col min="12039" max="12039" width="9.140625" style="7" customWidth="1"/>
    <col min="12040" max="12040" width="10.28515625" style="7" customWidth="1"/>
    <col min="12041" max="12041" width="10.140625" style="7" customWidth="1"/>
    <col min="12042" max="12042" width="20.140625" style="7" customWidth="1"/>
    <col min="12043" max="12043" width="8.7109375" style="7"/>
    <col min="12044" max="12044" width="13.42578125" style="7" customWidth="1"/>
    <col min="12045" max="12288" width="8.7109375" style="7"/>
    <col min="12289" max="12289" width="6.42578125" style="7" customWidth="1"/>
    <col min="12290" max="12290" width="29" style="7" customWidth="1"/>
    <col min="12291" max="12291" width="7.85546875" style="7" customWidth="1"/>
    <col min="12292" max="12292" width="13" style="7" customWidth="1"/>
    <col min="12293" max="12293" width="25.5703125" style="7" customWidth="1"/>
    <col min="12294" max="12294" width="11.140625" style="7" customWidth="1"/>
    <col min="12295" max="12295" width="9.140625" style="7" customWidth="1"/>
    <col min="12296" max="12296" width="10.28515625" style="7" customWidth="1"/>
    <col min="12297" max="12297" width="10.140625" style="7" customWidth="1"/>
    <col min="12298" max="12298" width="20.140625" style="7" customWidth="1"/>
    <col min="12299" max="12299" width="8.7109375" style="7"/>
    <col min="12300" max="12300" width="13.42578125" style="7" customWidth="1"/>
    <col min="12301" max="12544" width="8.7109375" style="7"/>
    <col min="12545" max="12545" width="6.42578125" style="7" customWidth="1"/>
    <col min="12546" max="12546" width="29" style="7" customWidth="1"/>
    <col min="12547" max="12547" width="7.85546875" style="7" customWidth="1"/>
    <col min="12548" max="12548" width="13" style="7" customWidth="1"/>
    <col min="12549" max="12549" width="25.5703125" style="7" customWidth="1"/>
    <col min="12550" max="12550" width="11.140625" style="7" customWidth="1"/>
    <col min="12551" max="12551" width="9.140625" style="7" customWidth="1"/>
    <col min="12552" max="12552" width="10.28515625" style="7" customWidth="1"/>
    <col min="12553" max="12553" width="10.140625" style="7" customWidth="1"/>
    <col min="12554" max="12554" width="20.140625" style="7" customWidth="1"/>
    <col min="12555" max="12555" width="8.7109375" style="7"/>
    <col min="12556" max="12556" width="13.42578125" style="7" customWidth="1"/>
    <col min="12557" max="12800" width="8.7109375" style="7"/>
    <col min="12801" max="12801" width="6.42578125" style="7" customWidth="1"/>
    <col min="12802" max="12802" width="29" style="7" customWidth="1"/>
    <col min="12803" max="12803" width="7.85546875" style="7" customWidth="1"/>
    <col min="12804" max="12804" width="13" style="7" customWidth="1"/>
    <col min="12805" max="12805" width="25.5703125" style="7" customWidth="1"/>
    <col min="12806" max="12806" width="11.140625" style="7" customWidth="1"/>
    <col min="12807" max="12807" width="9.140625" style="7" customWidth="1"/>
    <col min="12808" max="12808" width="10.28515625" style="7" customWidth="1"/>
    <col min="12809" max="12809" width="10.140625" style="7" customWidth="1"/>
    <col min="12810" max="12810" width="20.140625" style="7" customWidth="1"/>
    <col min="12811" max="12811" width="8.7109375" style="7"/>
    <col min="12812" max="12812" width="13.42578125" style="7" customWidth="1"/>
    <col min="12813" max="13056" width="8.7109375" style="7"/>
    <col min="13057" max="13057" width="6.42578125" style="7" customWidth="1"/>
    <col min="13058" max="13058" width="29" style="7" customWidth="1"/>
    <col min="13059" max="13059" width="7.85546875" style="7" customWidth="1"/>
    <col min="13060" max="13060" width="13" style="7" customWidth="1"/>
    <col min="13061" max="13061" width="25.5703125" style="7" customWidth="1"/>
    <col min="13062" max="13062" width="11.140625" style="7" customWidth="1"/>
    <col min="13063" max="13063" width="9.140625" style="7" customWidth="1"/>
    <col min="13064" max="13064" width="10.28515625" style="7" customWidth="1"/>
    <col min="13065" max="13065" width="10.140625" style="7" customWidth="1"/>
    <col min="13066" max="13066" width="20.140625" style="7" customWidth="1"/>
    <col min="13067" max="13067" width="8.7109375" style="7"/>
    <col min="13068" max="13068" width="13.42578125" style="7" customWidth="1"/>
    <col min="13069" max="13312" width="8.7109375" style="7"/>
    <col min="13313" max="13313" width="6.42578125" style="7" customWidth="1"/>
    <col min="13314" max="13314" width="29" style="7" customWidth="1"/>
    <col min="13315" max="13315" width="7.85546875" style="7" customWidth="1"/>
    <col min="13316" max="13316" width="13" style="7" customWidth="1"/>
    <col min="13317" max="13317" width="25.5703125" style="7" customWidth="1"/>
    <col min="13318" max="13318" width="11.140625" style="7" customWidth="1"/>
    <col min="13319" max="13319" width="9.140625" style="7" customWidth="1"/>
    <col min="13320" max="13320" width="10.28515625" style="7" customWidth="1"/>
    <col min="13321" max="13321" width="10.140625" style="7" customWidth="1"/>
    <col min="13322" max="13322" width="20.140625" style="7" customWidth="1"/>
    <col min="13323" max="13323" width="8.7109375" style="7"/>
    <col min="13324" max="13324" width="13.42578125" style="7" customWidth="1"/>
    <col min="13325" max="13568" width="8.7109375" style="7"/>
    <col min="13569" max="13569" width="6.42578125" style="7" customWidth="1"/>
    <col min="13570" max="13570" width="29" style="7" customWidth="1"/>
    <col min="13571" max="13571" width="7.85546875" style="7" customWidth="1"/>
    <col min="13572" max="13572" width="13" style="7" customWidth="1"/>
    <col min="13573" max="13573" width="25.5703125" style="7" customWidth="1"/>
    <col min="13574" max="13574" width="11.140625" style="7" customWidth="1"/>
    <col min="13575" max="13575" width="9.140625" style="7" customWidth="1"/>
    <col min="13576" max="13576" width="10.28515625" style="7" customWidth="1"/>
    <col min="13577" max="13577" width="10.140625" style="7" customWidth="1"/>
    <col min="13578" max="13578" width="20.140625" style="7" customWidth="1"/>
    <col min="13579" max="13579" width="8.7109375" style="7"/>
    <col min="13580" max="13580" width="13.42578125" style="7" customWidth="1"/>
    <col min="13581" max="13824" width="8.7109375" style="7"/>
    <col min="13825" max="13825" width="6.42578125" style="7" customWidth="1"/>
    <col min="13826" max="13826" width="29" style="7" customWidth="1"/>
    <col min="13827" max="13827" width="7.85546875" style="7" customWidth="1"/>
    <col min="13828" max="13828" width="13" style="7" customWidth="1"/>
    <col min="13829" max="13829" width="25.5703125" style="7" customWidth="1"/>
    <col min="13830" max="13830" width="11.140625" style="7" customWidth="1"/>
    <col min="13831" max="13831" width="9.140625" style="7" customWidth="1"/>
    <col min="13832" max="13832" width="10.28515625" style="7" customWidth="1"/>
    <col min="13833" max="13833" width="10.140625" style="7" customWidth="1"/>
    <col min="13834" max="13834" width="20.140625" style="7" customWidth="1"/>
    <col min="13835" max="13835" width="8.7109375" style="7"/>
    <col min="13836" max="13836" width="13.42578125" style="7" customWidth="1"/>
    <col min="13837" max="14080" width="8.7109375" style="7"/>
    <col min="14081" max="14081" width="6.42578125" style="7" customWidth="1"/>
    <col min="14082" max="14082" width="29" style="7" customWidth="1"/>
    <col min="14083" max="14083" width="7.85546875" style="7" customWidth="1"/>
    <col min="14084" max="14084" width="13" style="7" customWidth="1"/>
    <col min="14085" max="14085" width="25.5703125" style="7" customWidth="1"/>
    <col min="14086" max="14086" width="11.140625" style="7" customWidth="1"/>
    <col min="14087" max="14087" width="9.140625" style="7" customWidth="1"/>
    <col min="14088" max="14088" width="10.28515625" style="7" customWidth="1"/>
    <col min="14089" max="14089" width="10.140625" style="7" customWidth="1"/>
    <col min="14090" max="14090" width="20.140625" style="7" customWidth="1"/>
    <col min="14091" max="14091" width="8.7109375" style="7"/>
    <col min="14092" max="14092" width="13.42578125" style="7" customWidth="1"/>
    <col min="14093" max="14336" width="8.7109375" style="7"/>
    <col min="14337" max="14337" width="6.42578125" style="7" customWidth="1"/>
    <col min="14338" max="14338" width="29" style="7" customWidth="1"/>
    <col min="14339" max="14339" width="7.85546875" style="7" customWidth="1"/>
    <col min="14340" max="14340" width="13" style="7" customWidth="1"/>
    <col min="14341" max="14341" width="25.5703125" style="7" customWidth="1"/>
    <col min="14342" max="14342" width="11.140625" style="7" customWidth="1"/>
    <col min="14343" max="14343" width="9.140625" style="7" customWidth="1"/>
    <col min="14344" max="14344" width="10.28515625" style="7" customWidth="1"/>
    <col min="14345" max="14345" width="10.140625" style="7" customWidth="1"/>
    <col min="14346" max="14346" width="20.140625" style="7" customWidth="1"/>
    <col min="14347" max="14347" width="8.7109375" style="7"/>
    <col min="14348" max="14348" width="13.42578125" style="7" customWidth="1"/>
    <col min="14349" max="14592" width="8.7109375" style="7"/>
    <col min="14593" max="14593" width="6.42578125" style="7" customWidth="1"/>
    <col min="14594" max="14594" width="29" style="7" customWidth="1"/>
    <col min="14595" max="14595" width="7.85546875" style="7" customWidth="1"/>
    <col min="14596" max="14596" width="13" style="7" customWidth="1"/>
    <col min="14597" max="14597" width="25.5703125" style="7" customWidth="1"/>
    <col min="14598" max="14598" width="11.140625" style="7" customWidth="1"/>
    <col min="14599" max="14599" width="9.140625" style="7" customWidth="1"/>
    <col min="14600" max="14600" width="10.28515625" style="7" customWidth="1"/>
    <col min="14601" max="14601" width="10.140625" style="7" customWidth="1"/>
    <col min="14602" max="14602" width="20.140625" style="7" customWidth="1"/>
    <col min="14603" max="14603" width="8.7109375" style="7"/>
    <col min="14604" max="14604" width="13.42578125" style="7" customWidth="1"/>
    <col min="14605" max="14848" width="8.7109375" style="7"/>
    <col min="14849" max="14849" width="6.42578125" style="7" customWidth="1"/>
    <col min="14850" max="14850" width="29" style="7" customWidth="1"/>
    <col min="14851" max="14851" width="7.85546875" style="7" customWidth="1"/>
    <col min="14852" max="14852" width="13" style="7" customWidth="1"/>
    <col min="14853" max="14853" width="25.5703125" style="7" customWidth="1"/>
    <col min="14854" max="14854" width="11.140625" style="7" customWidth="1"/>
    <col min="14855" max="14855" width="9.140625" style="7" customWidth="1"/>
    <col min="14856" max="14856" width="10.28515625" style="7" customWidth="1"/>
    <col min="14857" max="14857" width="10.140625" style="7" customWidth="1"/>
    <col min="14858" max="14858" width="20.140625" style="7" customWidth="1"/>
    <col min="14859" max="14859" width="8.7109375" style="7"/>
    <col min="14860" max="14860" width="13.42578125" style="7" customWidth="1"/>
    <col min="14861" max="15104" width="8.7109375" style="7"/>
    <col min="15105" max="15105" width="6.42578125" style="7" customWidth="1"/>
    <col min="15106" max="15106" width="29" style="7" customWidth="1"/>
    <col min="15107" max="15107" width="7.85546875" style="7" customWidth="1"/>
    <col min="15108" max="15108" width="13" style="7" customWidth="1"/>
    <col min="15109" max="15109" width="25.5703125" style="7" customWidth="1"/>
    <col min="15110" max="15110" width="11.140625" style="7" customWidth="1"/>
    <col min="15111" max="15111" width="9.140625" style="7" customWidth="1"/>
    <col min="15112" max="15112" width="10.28515625" style="7" customWidth="1"/>
    <col min="15113" max="15113" width="10.140625" style="7" customWidth="1"/>
    <col min="15114" max="15114" width="20.140625" style="7" customWidth="1"/>
    <col min="15115" max="15115" width="8.7109375" style="7"/>
    <col min="15116" max="15116" width="13.42578125" style="7" customWidth="1"/>
    <col min="15117" max="15360" width="8.7109375" style="7"/>
    <col min="15361" max="15361" width="6.42578125" style="7" customWidth="1"/>
    <col min="15362" max="15362" width="29" style="7" customWidth="1"/>
    <col min="15363" max="15363" width="7.85546875" style="7" customWidth="1"/>
    <col min="15364" max="15364" width="13" style="7" customWidth="1"/>
    <col min="15365" max="15365" width="25.5703125" style="7" customWidth="1"/>
    <col min="15366" max="15366" width="11.140625" style="7" customWidth="1"/>
    <col min="15367" max="15367" width="9.140625" style="7" customWidth="1"/>
    <col min="15368" max="15368" width="10.28515625" style="7" customWidth="1"/>
    <col min="15369" max="15369" width="10.140625" style="7" customWidth="1"/>
    <col min="15370" max="15370" width="20.140625" style="7" customWidth="1"/>
    <col min="15371" max="15371" width="8.7109375" style="7"/>
    <col min="15372" max="15372" width="13.42578125" style="7" customWidth="1"/>
    <col min="15373" max="15616" width="8.7109375" style="7"/>
    <col min="15617" max="15617" width="6.42578125" style="7" customWidth="1"/>
    <col min="15618" max="15618" width="29" style="7" customWidth="1"/>
    <col min="15619" max="15619" width="7.85546875" style="7" customWidth="1"/>
    <col min="15620" max="15620" width="13" style="7" customWidth="1"/>
    <col min="15621" max="15621" width="25.5703125" style="7" customWidth="1"/>
    <col min="15622" max="15622" width="11.140625" style="7" customWidth="1"/>
    <col min="15623" max="15623" width="9.140625" style="7" customWidth="1"/>
    <col min="15624" max="15624" width="10.28515625" style="7" customWidth="1"/>
    <col min="15625" max="15625" width="10.140625" style="7" customWidth="1"/>
    <col min="15626" max="15626" width="20.140625" style="7" customWidth="1"/>
    <col min="15627" max="15627" width="8.7109375" style="7"/>
    <col min="15628" max="15628" width="13.42578125" style="7" customWidth="1"/>
    <col min="15629" max="15872" width="8.7109375" style="7"/>
    <col min="15873" max="15873" width="6.42578125" style="7" customWidth="1"/>
    <col min="15874" max="15874" width="29" style="7" customWidth="1"/>
    <col min="15875" max="15875" width="7.85546875" style="7" customWidth="1"/>
    <col min="15876" max="15876" width="13" style="7" customWidth="1"/>
    <col min="15877" max="15877" width="25.5703125" style="7" customWidth="1"/>
    <col min="15878" max="15878" width="11.140625" style="7" customWidth="1"/>
    <col min="15879" max="15879" width="9.140625" style="7" customWidth="1"/>
    <col min="15880" max="15880" width="10.28515625" style="7" customWidth="1"/>
    <col min="15881" max="15881" width="10.140625" style="7" customWidth="1"/>
    <col min="15882" max="15882" width="20.140625" style="7" customWidth="1"/>
    <col min="15883" max="15883" width="8.7109375" style="7"/>
    <col min="15884" max="15884" width="13.42578125" style="7" customWidth="1"/>
    <col min="15885" max="16128" width="8.7109375" style="7"/>
    <col min="16129" max="16129" width="6.42578125" style="7" customWidth="1"/>
    <col min="16130" max="16130" width="29" style="7" customWidth="1"/>
    <col min="16131" max="16131" width="7.85546875" style="7" customWidth="1"/>
    <col min="16132" max="16132" width="13" style="7" customWidth="1"/>
    <col min="16133" max="16133" width="25.5703125" style="7" customWidth="1"/>
    <col min="16134" max="16134" width="11.140625" style="7" customWidth="1"/>
    <col min="16135" max="16135" width="9.140625" style="7" customWidth="1"/>
    <col min="16136" max="16136" width="10.28515625" style="7" customWidth="1"/>
    <col min="16137" max="16137" width="10.140625" style="7" customWidth="1"/>
    <col min="16138" max="16138" width="20.140625" style="7" customWidth="1"/>
    <col min="16139" max="16139" width="8.7109375" style="7"/>
    <col min="16140" max="16140" width="13.42578125" style="7" customWidth="1"/>
    <col min="16141" max="16384" width="8.7109375" style="7"/>
  </cols>
  <sheetData>
    <row r="1" spans="1:15" ht="16.5" customHeight="1" x14ac:dyDescent="0.25">
      <c r="A1" s="7" t="s">
        <v>36</v>
      </c>
      <c r="E1" s="234"/>
      <c r="F1" s="234"/>
      <c r="G1" s="234"/>
      <c r="O1" s="55"/>
    </row>
    <row r="2" spans="1:15" ht="16.5" customHeight="1" x14ac:dyDescent="0.25">
      <c r="A2" s="13" t="s">
        <v>47</v>
      </c>
      <c r="E2" s="235"/>
      <c r="F2" s="235"/>
      <c r="G2" s="235"/>
      <c r="O2" s="55"/>
    </row>
    <row r="3" spans="1:15" ht="15" customHeight="1" x14ac:dyDescent="0.25">
      <c r="A3" s="13"/>
    </row>
    <row r="4" spans="1:15" ht="42" customHeight="1" x14ac:dyDescent="0.25">
      <c r="A4" s="236" t="s">
        <v>317</v>
      </c>
      <c r="B4" s="237"/>
      <c r="C4" s="237"/>
      <c r="D4" s="237"/>
      <c r="E4" s="237"/>
      <c r="F4" s="237"/>
      <c r="G4" s="237"/>
      <c r="H4" s="237"/>
      <c r="I4" s="237"/>
      <c r="J4" s="237"/>
      <c r="K4" s="237"/>
      <c r="L4" s="237"/>
      <c r="M4" s="237"/>
      <c r="N4" s="237"/>
      <c r="O4" s="237"/>
    </row>
    <row r="5" spans="1:15" ht="26.45" customHeight="1" x14ac:dyDescent="0.25">
      <c r="A5" s="71"/>
      <c r="B5" s="72"/>
      <c r="C5" s="72"/>
      <c r="D5" s="72"/>
      <c r="E5" s="72"/>
      <c r="F5" s="72"/>
      <c r="G5" s="72"/>
      <c r="H5" s="72"/>
      <c r="I5" s="72"/>
      <c r="J5" s="72"/>
      <c r="K5" s="72"/>
      <c r="L5" s="72"/>
      <c r="M5" s="94"/>
      <c r="N5" s="72"/>
      <c r="O5" s="93" t="s">
        <v>161</v>
      </c>
    </row>
    <row r="6" spans="1:15" s="46" customFormat="1" ht="35.450000000000003" customHeight="1" x14ac:dyDescent="0.25">
      <c r="A6" s="226" t="s">
        <v>37</v>
      </c>
      <c r="B6" s="226" t="s">
        <v>162</v>
      </c>
      <c r="C6" s="226" t="s">
        <v>163</v>
      </c>
      <c r="D6" s="226" t="s">
        <v>164</v>
      </c>
      <c r="E6" s="231" t="s">
        <v>222</v>
      </c>
      <c r="F6" s="231"/>
      <c r="G6" s="231"/>
      <c r="H6" s="231"/>
      <c r="I6" s="231" t="s">
        <v>223</v>
      </c>
      <c r="J6" s="231"/>
      <c r="K6" s="231"/>
      <c r="L6" s="231"/>
      <c r="M6" s="230" t="s">
        <v>284</v>
      </c>
      <c r="N6" s="231"/>
      <c r="O6" s="226" t="s">
        <v>296</v>
      </c>
    </row>
    <row r="7" spans="1:15" ht="39.75" customHeight="1" x14ac:dyDescent="0.25">
      <c r="A7" s="227"/>
      <c r="B7" s="227"/>
      <c r="C7" s="227"/>
      <c r="D7" s="227"/>
      <c r="E7" s="230" t="s">
        <v>165</v>
      </c>
      <c r="F7" s="230"/>
      <c r="G7" s="230" t="s">
        <v>166</v>
      </c>
      <c r="H7" s="230"/>
      <c r="I7" s="230" t="s">
        <v>165</v>
      </c>
      <c r="J7" s="230"/>
      <c r="K7" s="230" t="s">
        <v>166</v>
      </c>
      <c r="L7" s="230"/>
      <c r="M7" s="232" t="s">
        <v>169</v>
      </c>
      <c r="N7" s="226" t="s">
        <v>168</v>
      </c>
      <c r="O7" s="227"/>
    </row>
    <row r="8" spans="1:15" ht="33" customHeight="1" x14ac:dyDescent="0.25">
      <c r="A8" s="228"/>
      <c r="B8" s="228"/>
      <c r="C8" s="228"/>
      <c r="D8" s="228"/>
      <c r="E8" s="56" t="s">
        <v>167</v>
      </c>
      <c r="F8" s="56" t="s">
        <v>168</v>
      </c>
      <c r="G8" s="56" t="s">
        <v>169</v>
      </c>
      <c r="H8" s="56" t="s">
        <v>168</v>
      </c>
      <c r="I8" s="56" t="s">
        <v>167</v>
      </c>
      <c r="J8" s="56" t="s">
        <v>168</v>
      </c>
      <c r="K8" s="56" t="s">
        <v>169</v>
      </c>
      <c r="L8" s="56" t="s">
        <v>168</v>
      </c>
      <c r="M8" s="233"/>
      <c r="N8" s="228"/>
      <c r="O8" s="228"/>
    </row>
    <row r="9" spans="1:15" ht="28.5" customHeight="1" x14ac:dyDescent="0.25">
      <c r="A9" s="57" t="s">
        <v>32</v>
      </c>
      <c r="B9" s="57" t="s">
        <v>33</v>
      </c>
      <c r="C9" s="57" t="s">
        <v>34</v>
      </c>
      <c r="D9" s="57" t="s">
        <v>170</v>
      </c>
      <c r="E9" s="57">
        <v>2</v>
      </c>
      <c r="F9" s="58">
        <v>3</v>
      </c>
      <c r="G9" s="57">
        <v>4</v>
      </c>
      <c r="H9" s="58">
        <v>5</v>
      </c>
      <c r="I9" s="57">
        <v>6</v>
      </c>
      <c r="J9" s="58">
        <v>7</v>
      </c>
      <c r="K9" s="57">
        <v>8</v>
      </c>
      <c r="L9" s="58">
        <v>9</v>
      </c>
      <c r="M9" s="57">
        <v>2</v>
      </c>
      <c r="N9" s="58">
        <v>3</v>
      </c>
      <c r="O9" s="57" t="s">
        <v>295</v>
      </c>
    </row>
    <row r="10" spans="1:15" ht="18.600000000000001" customHeight="1" x14ac:dyDescent="0.25">
      <c r="A10" s="59">
        <v>1</v>
      </c>
      <c r="B10" s="36" t="s">
        <v>318</v>
      </c>
      <c r="C10" s="170" t="s">
        <v>322</v>
      </c>
      <c r="D10" s="36" t="s">
        <v>323</v>
      </c>
      <c r="E10" s="60">
        <v>60000</v>
      </c>
      <c r="F10" s="60">
        <v>9</v>
      </c>
      <c r="G10" s="60"/>
      <c r="H10" s="59"/>
      <c r="I10" s="59"/>
      <c r="J10" s="59"/>
      <c r="K10" s="59"/>
      <c r="L10" s="59"/>
      <c r="M10" s="95">
        <v>100000</v>
      </c>
      <c r="N10" s="59">
        <v>9</v>
      </c>
      <c r="O10" s="61">
        <f>(E10*F10)+(G10*H10)+(I10*J10)+(K10*L10)+(M10*N10)</f>
        <v>1440000</v>
      </c>
    </row>
    <row r="11" spans="1:15" ht="18.600000000000001" customHeight="1" x14ac:dyDescent="0.25">
      <c r="A11" s="59">
        <v>2</v>
      </c>
      <c r="B11" s="36" t="s">
        <v>319</v>
      </c>
      <c r="C11" s="170" t="s">
        <v>297</v>
      </c>
      <c r="D11" s="36" t="s">
        <v>323</v>
      </c>
      <c r="E11" s="60">
        <v>60000</v>
      </c>
      <c r="F11" s="60">
        <v>9</v>
      </c>
      <c r="G11" s="60"/>
      <c r="H11" s="59"/>
      <c r="I11" s="59"/>
      <c r="J11" s="59"/>
      <c r="K11" s="59"/>
      <c r="L11" s="59"/>
      <c r="M11" s="95">
        <v>100000</v>
      </c>
      <c r="N11" s="59">
        <v>9</v>
      </c>
      <c r="O11" s="61">
        <f>(E11*F11)+(G11*H11)+(I11*J11)+(K11*L11)+(M11*N11)</f>
        <v>1440000</v>
      </c>
    </row>
    <row r="12" spans="1:15" ht="18.600000000000001" customHeight="1" x14ac:dyDescent="0.25">
      <c r="A12" s="59">
        <v>3</v>
      </c>
      <c r="B12" s="36" t="s">
        <v>320</v>
      </c>
      <c r="C12" s="170" t="s">
        <v>171</v>
      </c>
      <c r="D12" s="36" t="s">
        <v>324</v>
      </c>
      <c r="E12" s="60">
        <v>60000</v>
      </c>
      <c r="F12" s="60">
        <v>9</v>
      </c>
      <c r="G12" s="60"/>
      <c r="H12" s="59"/>
      <c r="I12" s="59"/>
      <c r="J12" s="59"/>
      <c r="K12" s="59"/>
      <c r="L12" s="59"/>
      <c r="M12" s="95"/>
      <c r="N12" s="59"/>
      <c r="O12" s="61">
        <f t="shared" ref="O12:O13" si="0">(E12*F12)+(G12*H12)+(I12*J12)+(K12*L12)+(M12*N12)</f>
        <v>540000</v>
      </c>
    </row>
    <row r="13" spans="1:15" ht="18.600000000000001" customHeight="1" x14ac:dyDescent="0.25">
      <c r="A13" s="59">
        <v>4</v>
      </c>
      <c r="B13" s="36" t="s">
        <v>321</v>
      </c>
      <c r="C13" s="170" t="s">
        <v>297</v>
      </c>
      <c r="D13" s="36" t="s">
        <v>325</v>
      </c>
      <c r="E13" s="60"/>
      <c r="F13" s="60"/>
      <c r="G13" s="60">
        <v>30000</v>
      </c>
      <c r="H13" s="59">
        <v>9</v>
      </c>
      <c r="I13" s="59"/>
      <c r="J13" s="59"/>
      <c r="K13" s="95">
        <v>40000</v>
      </c>
      <c r="L13" s="59">
        <v>9</v>
      </c>
      <c r="M13" s="95"/>
      <c r="N13" s="59"/>
      <c r="O13" s="61">
        <f t="shared" si="0"/>
        <v>630000</v>
      </c>
    </row>
    <row r="14" spans="1:15" ht="18.600000000000001" customHeight="1" x14ac:dyDescent="0.25">
      <c r="A14" s="230" t="s">
        <v>172</v>
      </c>
      <c r="B14" s="230"/>
      <c r="C14" s="56"/>
      <c r="D14" s="56"/>
      <c r="E14" s="56"/>
      <c r="F14" s="56"/>
      <c r="G14" s="56"/>
      <c r="H14" s="56"/>
      <c r="I14" s="56"/>
      <c r="J14" s="56"/>
      <c r="K14" s="56"/>
      <c r="L14" s="56"/>
      <c r="M14" s="83"/>
      <c r="N14" s="56"/>
      <c r="O14" s="63">
        <f>SUM(O10:O13)</f>
        <v>4050000</v>
      </c>
    </row>
    <row r="15" spans="1:15" ht="18.600000000000001" customHeight="1" x14ac:dyDescent="0.25">
      <c r="A15" s="27"/>
      <c r="B15" s="27"/>
      <c r="C15" s="64"/>
      <c r="D15" s="64"/>
      <c r="E15" s="27"/>
      <c r="F15" s="27"/>
      <c r="H15" s="46"/>
      <c r="I15" s="46"/>
      <c r="J15" s="46"/>
      <c r="K15" s="46"/>
      <c r="L15" s="229" t="s">
        <v>326</v>
      </c>
      <c r="M15" s="229"/>
      <c r="N15" s="229"/>
      <c r="O15" s="229"/>
    </row>
    <row r="16" spans="1:15" ht="16.5" customHeight="1" x14ac:dyDescent="0.25">
      <c r="A16" s="27"/>
      <c r="B16" s="64" t="s">
        <v>173</v>
      </c>
      <c r="C16" s="27"/>
      <c r="D16" s="27"/>
      <c r="E16" s="15" t="s">
        <v>173</v>
      </c>
      <c r="F16" s="13"/>
      <c r="J16" s="179"/>
      <c r="K16" s="179"/>
      <c r="L16" s="224" t="s">
        <v>46</v>
      </c>
      <c r="M16" s="224"/>
      <c r="N16" s="224"/>
      <c r="O16" s="224"/>
    </row>
    <row r="17" spans="1:15" ht="15.75" x14ac:dyDescent="0.25">
      <c r="A17" s="27"/>
      <c r="B17" s="27"/>
      <c r="C17" s="27"/>
      <c r="D17" s="27"/>
      <c r="E17" s="15"/>
      <c r="F17" s="13"/>
      <c r="J17" s="27"/>
      <c r="K17" s="27"/>
      <c r="L17" s="33"/>
      <c r="M17" s="33"/>
      <c r="N17" s="13"/>
      <c r="O17" s="27"/>
    </row>
    <row r="18" spans="1:15" ht="15.75" x14ac:dyDescent="0.25">
      <c r="A18" s="27"/>
      <c r="B18" s="27"/>
      <c r="C18" s="27"/>
      <c r="D18" s="27"/>
      <c r="E18" s="15"/>
      <c r="F18" s="13"/>
      <c r="J18" s="27"/>
      <c r="K18" s="27"/>
      <c r="M18" s="7"/>
      <c r="N18" s="13"/>
      <c r="O18" s="27"/>
    </row>
    <row r="19" spans="1:15" ht="15.75" x14ac:dyDescent="0.25">
      <c r="A19" s="27"/>
      <c r="B19" s="27"/>
      <c r="C19" s="27"/>
      <c r="D19" s="27"/>
      <c r="E19" s="15"/>
      <c r="F19" s="13"/>
      <c r="J19" s="27"/>
      <c r="K19" s="27"/>
      <c r="M19" s="7"/>
      <c r="N19" s="13"/>
      <c r="O19" s="27"/>
    </row>
    <row r="20" spans="1:15" ht="15.75" x14ac:dyDescent="0.25">
      <c r="A20" s="27"/>
      <c r="B20" s="27"/>
      <c r="C20" s="27"/>
      <c r="D20" s="27"/>
      <c r="E20" s="15"/>
      <c r="F20" s="13"/>
      <c r="J20" s="27"/>
      <c r="K20" s="27"/>
      <c r="M20" s="7"/>
      <c r="N20" s="13"/>
      <c r="O20" s="27"/>
    </row>
    <row r="21" spans="1:15" ht="18.95" customHeight="1" x14ac:dyDescent="0.25">
      <c r="A21" s="27"/>
      <c r="B21" s="45" t="s">
        <v>50</v>
      </c>
      <c r="C21" s="27"/>
      <c r="D21" s="27"/>
      <c r="E21" s="15"/>
      <c r="F21" s="13"/>
      <c r="J21" s="41"/>
      <c r="K21" s="41"/>
      <c r="M21" s="7"/>
      <c r="N21" s="13"/>
      <c r="O21" s="41"/>
    </row>
    <row r="22" spans="1:15" ht="15.75" x14ac:dyDescent="0.25">
      <c r="A22" s="27"/>
      <c r="B22" s="27"/>
      <c r="C22" s="27"/>
      <c r="D22" s="27"/>
      <c r="E22" s="15" t="s">
        <v>50</v>
      </c>
      <c r="F22" s="16"/>
      <c r="J22" s="27"/>
      <c r="K22" s="27"/>
      <c r="L22" s="221" t="s">
        <v>51</v>
      </c>
      <c r="M22" s="221"/>
      <c r="N22" s="221"/>
      <c r="O22" s="221"/>
    </row>
  </sheetData>
  <mergeCells count="21">
    <mergeCell ref="E1:G1"/>
    <mergeCell ref="E2:G2"/>
    <mergeCell ref="A4:O4"/>
    <mergeCell ref="E7:F7"/>
    <mergeCell ref="G7:H7"/>
    <mergeCell ref="I7:J7"/>
    <mergeCell ref="L22:O22"/>
    <mergeCell ref="O6:O8"/>
    <mergeCell ref="L15:O15"/>
    <mergeCell ref="L16:O16"/>
    <mergeCell ref="A6:A8"/>
    <mergeCell ref="B6:B8"/>
    <mergeCell ref="C6:C8"/>
    <mergeCell ref="D6:D8"/>
    <mergeCell ref="K7:L7"/>
    <mergeCell ref="E6:H6"/>
    <mergeCell ref="I6:L6"/>
    <mergeCell ref="M6:N6"/>
    <mergeCell ref="M7:M8"/>
    <mergeCell ref="N7:N8"/>
    <mergeCell ref="A14:B14"/>
  </mergeCells>
  <phoneticPr fontId="23" type="noConversion"/>
  <pageMargins left="0.45" right="0.45" top="0.5" bottom="0.5" header="0.3" footer="0.3"/>
  <pageSetup paperSize="9" scale="8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86CA2E-C440-483C-B598-EA210F435F82}">
  <dimension ref="A1:AD31"/>
  <sheetViews>
    <sheetView topLeftCell="A12" workbookViewId="0">
      <selection activeCell="C23" sqref="C23"/>
    </sheetView>
  </sheetViews>
  <sheetFormatPr defaultColWidth="12.140625" defaultRowHeight="15.75" x14ac:dyDescent="0.25"/>
  <cols>
    <col min="1" max="1" width="6.85546875" style="1" customWidth="1"/>
    <col min="2" max="2" width="47" style="1" customWidth="1"/>
    <col min="3" max="3" width="29.85546875" style="190" customWidth="1"/>
    <col min="4" max="4" width="21.85546875" style="1" customWidth="1"/>
    <col min="5" max="5" width="20.5703125" style="1" customWidth="1"/>
    <col min="6" max="6" width="16.28515625" style="1" customWidth="1"/>
    <col min="7" max="7" width="18.28515625" style="1" customWidth="1"/>
    <col min="8" max="8" width="0" style="1" hidden="1" customWidth="1"/>
    <col min="9" max="255" width="12.140625" style="1"/>
    <col min="256" max="256" width="6.85546875" style="1" customWidth="1"/>
    <col min="257" max="257" width="35" style="1" customWidth="1"/>
    <col min="258" max="258" width="21.85546875" style="1" customWidth="1"/>
    <col min="259" max="259" width="18.85546875" style="1" customWidth="1"/>
    <col min="260" max="260" width="17.140625" style="1" customWidth="1"/>
    <col min="261" max="261" width="20.5703125" style="1" customWidth="1"/>
    <col min="262" max="262" width="16.28515625" style="1" customWidth="1"/>
    <col min="263" max="263" width="18.28515625" style="1" customWidth="1"/>
    <col min="264" max="264" width="0" style="1" hidden="1" customWidth="1"/>
    <col min="265" max="511" width="12.140625" style="1"/>
    <col min="512" max="512" width="6.85546875" style="1" customWidth="1"/>
    <col min="513" max="513" width="35" style="1" customWidth="1"/>
    <col min="514" max="514" width="21.85546875" style="1" customWidth="1"/>
    <col min="515" max="515" width="18.85546875" style="1" customWidth="1"/>
    <col min="516" max="516" width="17.140625" style="1" customWidth="1"/>
    <col min="517" max="517" width="20.5703125" style="1" customWidth="1"/>
    <col min="518" max="518" width="16.28515625" style="1" customWidth="1"/>
    <col min="519" max="519" width="18.28515625" style="1" customWidth="1"/>
    <col min="520" max="520" width="0" style="1" hidden="1" customWidth="1"/>
    <col min="521" max="767" width="12.140625" style="1"/>
    <col min="768" max="768" width="6.85546875" style="1" customWidth="1"/>
    <col min="769" max="769" width="35" style="1" customWidth="1"/>
    <col min="770" max="770" width="21.85546875" style="1" customWidth="1"/>
    <col min="771" max="771" width="18.85546875" style="1" customWidth="1"/>
    <col min="772" max="772" width="17.140625" style="1" customWidth="1"/>
    <col min="773" max="773" width="20.5703125" style="1" customWidth="1"/>
    <col min="774" max="774" width="16.28515625" style="1" customWidth="1"/>
    <col min="775" max="775" width="18.28515625" style="1" customWidth="1"/>
    <col min="776" max="776" width="0" style="1" hidden="1" customWidth="1"/>
    <col min="777" max="1023" width="12.140625" style="1"/>
    <col min="1024" max="1024" width="6.85546875" style="1" customWidth="1"/>
    <col min="1025" max="1025" width="35" style="1" customWidth="1"/>
    <col min="1026" max="1026" width="21.85546875" style="1" customWidth="1"/>
    <col min="1027" max="1027" width="18.85546875" style="1" customWidth="1"/>
    <col min="1028" max="1028" width="17.140625" style="1" customWidth="1"/>
    <col min="1029" max="1029" width="20.5703125" style="1" customWidth="1"/>
    <col min="1030" max="1030" width="16.28515625" style="1" customWidth="1"/>
    <col min="1031" max="1031" width="18.28515625" style="1" customWidth="1"/>
    <col min="1032" max="1032" width="0" style="1" hidden="1" customWidth="1"/>
    <col min="1033" max="1279" width="12.140625" style="1"/>
    <col min="1280" max="1280" width="6.85546875" style="1" customWidth="1"/>
    <col min="1281" max="1281" width="35" style="1" customWidth="1"/>
    <col min="1282" max="1282" width="21.85546875" style="1" customWidth="1"/>
    <col min="1283" max="1283" width="18.85546875" style="1" customWidth="1"/>
    <col min="1284" max="1284" width="17.140625" style="1" customWidth="1"/>
    <col min="1285" max="1285" width="20.5703125" style="1" customWidth="1"/>
    <col min="1286" max="1286" width="16.28515625" style="1" customWidth="1"/>
    <col min="1287" max="1287" width="18.28515625" style="1" customWidth="1"/>
    <col min="1288" max="1288" width="0" style="1" hidden="1" customWidth="1"/>
    <col min="1289" max="1535" width="12.140625" style="1"/>
    <col min="1536" max="1536" width="6.85546875" style="1" customWidth="1"/>
    <col min="1537" max="1537" width="35" style="1" customWidth="1"/>
    <col min="1538" max="1538" width="21.85546875" style="1" customWidth="1"/>
    <col min="1539" max="1539" width="18.85546875" style="1" customWidth="1"/>
    <col min="1540" max="1540" width="17.140625" style="1" customWidth="1"/>
    <col min="1541" max="1541" width="20.5703125" style="1" customWidth="1"/>
    <col min="1542" max="1542" width="16.28515625" style="1" customWidth="1"/>
    <col min="1543" max="1543" width="18.28515625" style="1" customWidth="1"/>
    <col min="1544" max="1544" width="0" style="1" hidden="1" customWidth="1"/>
    <col min="1545" max="1791" width="12.140625" style="1"/>
    <col min="1792" max="1792" width="6.85546875" style="1" customWidth="1"/>
    <col min="1793" max="1793" width="35" style="1" customWidth="1"/>
    <col min="1794" max="1794" width="21.85546875" style="1" customWidth="1"/>
    <col min="1795" max="1795" width="18.85546875" style="1" customWidth="1"/>
    <col min="1796" max="1796" width="17.140625" style="1" customWidth="1"/>
    <col min="1797" max="1797" width="20.5703125" style="1" customWidth="1"/>
    <col min="1798" max="1798" width="16.28515625" style="1" customWidth="1"/>
    <col min="1799" max="1799" width="18.28515625" style="1" customWidth="1"/>
    <col min="1800" max="1800" width="0" style="1" hidden="1" customWidth="1"/>
    <col min="1801" max="2047" width="12.140625" style="1"/>
    <col min="2048" max="2048" width="6.85546875" style="1" customWidth="1"/>
    <col min="2049" max="2049" width="35" style="1" customWidth="1"/>
    <col min="2050" max="2050" width="21.85546875" style="1" customWidth="1"/>
    <col min="2051" max="2051" width="18.85546875" style="1" customWidth="1"/>
    <col min="2052" max="2052" width="17.140625" style="1" customWidth="1"/>
    <col min="2053" max="2053" width="20.5703125" style="1" customWidth="1"/>
    <col min="2054" max="2054" width="16.28515625" style="1" customWidth="1"/>
    <col min="2055" max="2055" width="18.28515625" style="1" customWidth="1"/>
    <col min="2056" max="2056" width="0" style="1" hidden="1" customWidth="1"/>
    <col min="2057" max="2303" width="12.140625" style="1"/>
    <col min="2304" max="2304" width="6.85546875" style="1" customWidth="1"/>
    <col min="2305" max="2305" width="35" style="1" customWidth="1"/>
    <col min="2306" max="2306" width="21.85546875" style="1" customWidth="1"/>
    <col min="2307" max="2307" width="18.85546875" style="1" customWidth="1"/>
    <col min="2308" max="2308" width="17.140625" style="1" customWidth="1"/>
    <col min="2309" max="2309" width="20.5703125" style="1" customWidth="1"/>
    <col min="2310" max="2310" width="16.28515625" style="1" customWidth="1"/>
    <col min="2311" max="2311" width="18.28515625" style="1" customWidth="1"/>
    <col min="2312" max="2312" width="0" style="1" hidden="1" customWidth="1"/>
    <col min="2313" max="2559" width="12.140625" style="1"/>
    <col min="2560" max="2560" width="6.85546875" style="1" customWidth="1"/>
    <col min="2561" max="2561" width="35" style="1" customWidth="1"/>
    <col min="2562" max="2562" width="21.85546875" style="1" customWidth="1"/>
    <col min="2563" max="2563" width="18.85546875" style="1" customWidth="1"/>
    <col min="2564" max="2564" width="17.140625" style="1" customWidth="1"/>
    <col min="2565" max="2565" width="20.5703125" style="1" customWidth="1"/>
    <col min="2566" max="2566" width="16.28515625" style="1" customWidth="1"/>
    <col min="2567" max="2567" width="18.28515625" style="1" customWidth="1"/>
    <col min="2568" max="2568" width="0" style="1" hidden="1" customWidth="1"/>
    <col min="2569" max="2815" width="12.140625" style="1"/>
    <col min="2816" max="2816" width="6.85546875" style="1" customWidth="1"/>
    <col min="2817" max="2817" width="35" style="1" customWidth="1"/>
    <col min="2818" max="2818" width="21.85546875" style="1" customWidth="1"/>
    <col min="2819" max="2819" width="18.85546875" style="1" customWidth="1"/>
    <col min="2820" max="2820" width="17.140625" style="1" customWidth="1"/>
    <col min="2821" max="2821" width="20.5703125" style="1" customWidth="1"/>
    <col min="2822" max="2822" width="16.28515625" style="1" customWidth="1"/>
    <col min="2823" max="2823" width="18.28515625" style="1" customWidth="1"/>
    <col min="2824" max="2824" width="0" style="1" hidden="1" customWidth="1"/>
    <col min="2825" max="3071" width="12.140625" style="1"/>
    <col min="3072" max="3072" width="6.85546875" style="1" customWidth="1"/>
    <col min="3073" max="3073" width="35" style="1" customWidth="1"/>
    <col min="3074" max="3074" width="21.85546875" style="1" customWidth="1"/>
    <col min="3075" max="3075" width="18.85546875" style="1" customWidth="1"/>
    <col min="3076" max="3076" width="17.140625" style="1" customWidth="1"/>
    <col min="3077" max="3077" width="20.5703125" style="1" customWidth="1"/>
    <col min="3078" max="3078" width="16.28515625" style="1" customWidth="1"/>
    <col min="3079" max="3079" width="18.28515625" style="1" customWidth="1"/>
    <col min="3080" max="3080" width="0" style="1" hidden="1" customWidth="1"/>
    <col min="3081" max="3327" width="12.140625" style="1"/>
    <col min="3328" max="3328" width="6.85546875" style="1" customWidth="1"/>
    <col min="3329" max="3329" width="35" style="1" customWidth="1"/>
    <col min="3330" max="3330" width="21.85546875" style="1" customWidth="1"/>
    <col min="3331" max="3331" width="18.85546875" style="1" customWidth="1"/>
    <col min="3332" max="3332" width="17.140625" style="1" customWidth="1"/>
    <col min="3333" max="3333" width="20.5703125" style="1" customWidth="1"/>
    <col min="3334" max="3334" width="16.28515625" style="1" customWidth="1"/>
    <col min="3335" max="3335" width="18.28515625" style="1" customWidth="1"/>
    <col min="3336" max="3336" width="0" style="1" hidden="1" customWidth="1"/>
    <col min="3337" max="3583" width="12.140625" style="1"/>
    <col min="3584" max="3584" width="6.85546875" style="1" customWidth="1"/>
    <col min="3585" max="3585" width="35" style="1" customWidth="1"/>
    <col min="3586" max="3586" width="21.85546875" style="1" customWidth="1"/>
    <col min="3587" max="3587" width="18.85546875" style="1" customWidth="1"/>
    <col min="3588" max="3588" width="17.140625" style="1" customWidth="1"/>
    <col min="3589" max="3589" width="20.5703125" style="1" customWidth="1"/>
    <col min="3590" max="3590" width="16.28515625" style="1" customWidth="1"/>
    <col min="3591" max="3591" width="18.28515625" style="1" customWidth="1"/>
    <col min="3592" max="3592" width="0" style="1" hidden="1" customWidth="1"/>
    <col min="3593" max="3839" width="12.140625" style="1"/>
    <col min="3840" max="3840" width="6.85546875" style="1" customWidth="1"/>
    <col min="3841" max="3841" width="35" style="1" customWidth="1"/>
    <col min="3842" max="3842" width="21.85546875" style="1" customWidth="1"/>
    <col min="3843" max="3843" width="18.85546875" style="1" customWidth="1"/>
    <col min="3844" max="3844" width="17.140625" style="1" customWidth="1"/>
    <col min="3845" max="3845" width="20.5703125" style="1" customWidth="1"/>
    <col min="3846" max="3846" width="16.28515625" style="1" customWidth="1"/>
    <col min="3847" max="3847" width="18.28515625" style="1" customWidth="1"/>
    <col min="3848" max="3848" width="0" style="1" hidden="1" customWidth="1"/>
    <col min="3849" max="4095" width="12.140625" style="1"/>
    <col min="4096" max="4096" width="6.85546875" style="1" customWidth="1"/>
    <col min="4097" max="4097" width="35" style="1" customWidth="1"/>
    <col min="4098" max="4098" width="21.85546875" style="1" customWidth="1"/>
    <col min="4099" max="4099" width="18.85546875" style="1" customWidth="1"/>
    <col min="4100" max="4100" width="17.140625" style="1" customWidth="1"/>
    <col min="4101" max="4101" width="20.5703125" style="1" customWidth="1"/>
    <col min="4102" max="4102" width="16.28515625" style="1" customWidth="1"/>
    <col min="4103" max="4103" width="18.28515625" style="1" customWidth="1"/>
    <col min="4104" max="4104" width="0" style="1" hidden="1" customWidth="1"/>
    <col min="4105" max="4351" width="12.140625" style="1"/>
    <col min="4352" max="4352" width="6.85546875" style="1" customWidth="1"/>
    <col min="4353" max="4353" width="35" style="1" customWidth="1"/>
    <col min="4354" max="4354" width="21.85546875" style="1" customWidth="1"/>
    <col min="4355" max="4355" width="18.85546875" style="1" customWidth="1"/>
    <col min="4356" max="4356" width="17.140625" style="1" customWidth="1"/>
    <col min="4357" max="4357" width="20.5703125" style="1" customWidth="1"/>
    <col min="4358" max="4358" width="16.28515625" style="1" customWidth="1"/>
    <col min="4359" max="4359" width="18.28515625" style="1" customWidth="1"/>
    <col min="4360" max="4360" width="0" style="1" hidden="1" customWidth="1"/>
    <col min="4361" max="4607" width="12.140625" style="1"/>
    <col min="4608" max="4608" width="6.85546875" style="1" customWidth="1"/>
    <col min="4609" max="4609" width="35" style="1" customWidth="1"/>
    <col min="4610" max="4610" width="21.85546875" style="1" customWidth="1"/>
    <col min="4611" max="4611" width="18.85546875" style="1" customWidth="1"/>
    <col min="4612" max="4612" width="17.140625" style="1" customWidth="1"/>
    <col min="4613" max="4613" width="20.5703125" style="1" customWidth="1"/>
    <col min="4614" max="4614" width="16.28515625" style="1" customWidth="1"/>
    <col min="4615" max="4615" width="18.28515625" style="1" customWidth="1"/>
    <col min="4616" max="4616" width="0" style="1" hidden="1" customWidth="1"/>
    <col min="4617" max="4863" width="12.140625" style="1"/>
    <col min="4864" max="4864" width="6.85546875" style="1" customWidth="1"/>
    <col min="4865" max="4865" width="35" style="1" customWidth="1"/>
    <col min="4866" max="4866" width="21.85546875" style="1" customWidth="1"/>
    <col min="4867" max="4867" width="18.85546875" style="1" customWidth="1"/>
    <col min="4868" max="4868" width="17.140625" style="1" customWidth="1"/>
    <col min="4869" max="4869" width="20.5703125" style="1" customWidth="1"/>
    <col min="4870" max="4870" width="16.28515625" style="1" customWidth="1"/>
    <col min="4871" max="4871" width="18.28515625" style="1" customWidth="1"/>
    <col min="4872" max="4872" width="0" style="1" hidden="1" customWidth="1"/>
    <col min="4873" max="5119" width="12.140625" style="1"/>
    <col min="5120" max="5120" width="6.85546875" style="1" customWidth="1"/>
    <col min="5121" max="5121" width="35" style="1" customWidth="1"/>
    <col min="5122" max="5122" width="21.85546875" style="1" customWidth="1"/>
    <col min="5123" max="5123" width="18.85546875" style="1" customWidth="1"/>
    <col min="5124" max="5124" width="17.140625" style="1" customWidth="1"/>
    <col min="5125" max="5125" width="20.5703125" style="1" customWidth="1"/>
    <col min="5126" max="5126" width="16.28515625" style="1" customWidth="1"/>
    <col min="5127" max="5127" width="18.28515625" style="1" customWidth="1"/>
    <col min="5128" max="5128" width="0" style="1" hidden="1" customWidth="1"/>
    <col min="5129" max="5375" width="12.140625" style="1"/>
    <col min="5376" max="5376" width="6.85546875" style="1" customWidth="1"/>
    <col min="5377" max="5377" width="35" style="1" customWidth="1"/>
    <col min="5378" max="5378" width="21.85546875" style="1" customWidth="1"/>
    <col min="5379" max="5379" width="18.85546875" style="1" customWidth="1"/>
    <col min="5380" max="5380" width="17.140625" style="1" customWidth="1"/>
    <col min="5381" max="5381" width="20.5703125" style="1" customWidth="1"/>
    <col min="5382" max="5382" width="16.28515625" style="1" customWidth="1"/>
    <col min="5383" max="5383" width="18.28515625" style="1" customWidth="1"/>
    <col min="5384" max="5384" width="0" style="1" hidden="1" customWidth="1"/>
    <col min="5385" max="5631" width="12.140625" style="1"/>
    <col min="5632" max="5632" width="6.85546875" style="1" customWidth="1"/>
    <col min="5633" max="5633" width="35" style="1" customWidth="1"/>
    <col min="5634" max="5634" width="21.85546875" style="1" customWidth="1"/>
    <col min="5635" max="5635" width="18.85546875" style="1" customWidth="1"/>
    <col min="5636" max="5636" width="17.140625" style="1" customWidth="1"/>
    <col min="5637" max="5637" width="20.5703125" style="1" customWidth="1"/>
    <col min="5638" max="5638" width="16.28515625" style="1" customWidth="1"/>
    <col min="5639" max="5639" width="18.28515625" style="1" customWidth="1"/>
    <col min="5640" max="5640" width="0" style="1" hidden="1" customWidth="1"/>
    <col min="5641" max="5887" width="12.140625" style="1"/>
    <col min="5888" max="5888" width="6.85546875" style="1" customWidth="1"/>
    <col min="5889" max="5889" width="35" style="1" customWidth="1"/>
    <col min="5890" max="5890" width="21.85546875" style="1" customWidth="1"/>
    <col min="5891" max="5891" width="18.85546875" style="1" customWidth="1"/>
    <col min="5892" max="5892" width="17.140625" style="1" customWidth="1"/>
    <col min="5893" max="5893" width="20.5703125" style="1" customWidth="1"/>
    <col min="5894" max="5894" width="16.28515625" style="1" customWidth="1"/>
    <col min="5895" max="5895" width="18.28515625" style="1" customWidth="1"/>
    <col min="5896" max="5896" width="0" style="1" hidden="1" customWidth="1"/>
    <col min="5897" max="6143" width="12.140625" style="1"/>
    <col min="6144" max="6144" width="6.85546875" style="1" customWidth="1"/>
    <col min="6145" max="6145" width="35" style="1" customWidth="1"/>
    <col min="6146" max="6146" width="21.85546875" style="1" customWidth="1"/>
    <col min="6147" max="6147" width="18.85546875" style="1" customWidth="1"/>
    <col min="6148" max="6148" width="17.140625" style="1" customWidth="1"/>
    <col min="6149" max="6149" width="20.5703125" style="1" customWidth="1"/>
    <col min="6150" max="6150" width="16.28515625" style="1" customWidth="1"/>
    <col min="6151" max="6151" width="18.28515625" style="1" customWidth="1"/>
    <col min="6152" max="6152" width="0" style="1" hidden="1" customWidth="1"/>
    <col min="6153" max="6399" width="12.140625" style="1"/>
    <col min="6400" max="6400" width="6.85546875" style="1" customWidth="1"/>
    <col min="6401" max="6401" width="35" style="1" customWidth="1"/>
    <col min="6402" max="6402" width="21.85546875" style="1" customWidth="1"/>
    <col min="6403" max="6403" width="18.85546875" style="1" customWidth="1"/>
    <col min="6404" max="6404" width="17.140625" style="1" customWidth="1"/>
    <col min="6405" max="6405" width="20.5703125" style="1" customWidth="1"/>
    <col min="6406" max="6406" width="16.28515625" style="1" customWidth="1"/>
    <col min="6407" max="6407" width="18.28515625" style="1" customWidth="1"/>
    <col min="6408" max="6408" width="0" style="1" hidden="1" customWidth="1"/>
    <col min="6409" max="6655" width="12.140625" style="1"/>
    <col min="6656" max="6656" width="6.85546875" style="1" customWidth="1"/>
    <col min="6657" max="6657" width="35" style="1" customWidth="1"/>
    <col min="6658" max="6658" width="21.85546875" style="1" customWidth="1"/>
    <col min="6659" max="6659" width="18.85546875" style="1" customWidth="1"/>
    <col min="6660" max="6660" width="17.140625" style="1" customWidth="1"/>
    <col min="6661" max="6661" width="20.5703125" style="1" customWidth="1"/>
    <col min="6662" max="6662" width="16.28515625" style="1" customWidth="1"/>
    <col min="6663" max="6663" width="18.28515625" style="1" customWidth="1"/>
    <col min="6664" max="6664" width="0" style="1" hidden="1" customWidth="1"/>
    <col min="6665" max="6911" width="12.140625" style="1"/>
    <col min="6912" max="6912" width="6.85546875" style="1" customWidth="1"/>
    <col min="6913" max="6913" width="35" style="1" customWidth="1"/>
    <col min="6914" max="6914" width="21.85546875" style="1" customWidth="1"/>
    <col min="6915" max="6915" width="18.85546875" style="1" customWidth="1"/>
    <col min="6916" max="6916" width="17.140625" style="1" customWidth="1"/>
    <col min="6917" max="6917" width="20.5703125" style="1" customWidth="1"/>
    <col min="6918" max="6918" width="16.28515625" style="1" customWidth="1"/>
    <col min="6919" max="6919" width="18.28515625" style="1" customWidth="1"/>
    <col min="6920" max="6920" width="0" style="1" hidden="1" customWidth="1"/>
    <col min="6921" max="7167" width="12.140625" style="1"/>
    <col min="7168" max="7168" width="6.85546875" style="1" customWidth="1"/>
    <col min="7169" max="7169" width="35" style="1" customWidth="1"/>
    <col min="7170" max="7170" width="21.85546875" style="1" customWidth="1"/>
    <col min="7171" max="7171" width="18.85546875" style="1" customWidth="1"/>
    <col min="7172" max="7172" width="17.140625" style="1" customWidth="1"/>
    <col min="7173" max="7173" width="20.5703125" style="1" customWidth="1"/>
    <col min="7174" max="7174" width="16.28515625" style="1" customWidth="1"/>
    <col min="7175" max="7175" width="18.28515625" style="1" customWidth="1"/>
    <col min="7176" max="7176" width="0" style="1" hidden="1" customWidth="1"/>
    <col min="7177" max="7423" width="12.140625" style="1"/>
    <col min="7424" max="7424" width="6.85546875" style="1" customWidth="1"/>
    <col min="7425" max="7425" width="35" style="1" customWidth="1"/>
    <col min="7426" max="7426" width="21.85546875" style="1" customWidth="1"/>
    <col min="7427" max="7427" width="18.85546875" style="1" customWidth="1"/>
    <col min="7428" max="7428" width="17.140625" style="1" customWidth="1"/>
    <col min="7429" max="7429" width="20.5703125" style="1" customWidth="1"/>
    <col min="7430" max="7430" width="16.28515625" style="1" customWidth="1"/>
    <col min="7431" max="7431" width="18.28515625" style="1" customWidth="1"/>
    <col min="7432" max="7432" width="0" style="1" hidden="1" customWidth="1"/>
    <col min="7433" max="7679" width="12.140625" style="1"/>
    <col min="7680" max="7680" width="6.85546875" style="1" customWidth="1"/>
    <col min="7681" max="7681" width="35" style="1" customWidth="1"/>
    <col min="7682" max="7682" width="21.85546875" style="1" customWidth="1"/>
    <col min="7683" max="7683" width="18.85546875" style="1" customWidth="1"/>
    <col min="7684" max="7684" width="17.140625" style="1" customWidth="1"/>
    <col min="7685" max="7685" width="20.5703125" style="1" customWidth="1"/>
    <col min="7686" max="7686" width="16.28515625" style="1" customWidth="1"/>
    <col min="7687" max="7687" width="18.28515625" style="1" customWidth="1"/>
    <col min="7688" max="7688" width="0" style="1" hidden="1" customWidth="1"/>
    <col min="7689" max="7935" width="12.140625" style="1"/>
    <col min="7936" max="7936" width="6.85546875" style="1" customWidth="1"/>
    <col min="7937" max="7937" width="35" style="1" customWidth="1"/>
    <col min="7938" max="7938" width="21.85546875" style="1" customWidth="1"/>
    <col min="7939" max="7939" width="18.85546875" style="1" customWidth="1"/>
    <col min="7940" max="7940" width="17.140625" style="1" customWidth="1"/>
    <col min="7941" max="7941" width="20.5703125" style="1" customWidth="1"/>
    <col min="7942" max="7942" width="16.28515625" style="1" customWidth="1"/>
    <col min="7943" max="7943" width="18.28515625" style="1" customWidth="1"/>
    <col min="7944" max="7944" width="0" style="1" hidden="1" customWidth="1"/>
    <col min="7945" max="8191" width="12.140625" style="1"/>
    <col min="8192" max="8192" width="6.85546875" style="1" customWidth="1"/>
    <col min="8193" max="8193" width="35" style="1" customWidth="1"/>
    <col min="8194" max="8194" width="21.85546875" style="1" customWidth="1"/>
    <col min="8195" max="8195" width="18.85546875" style="1" customWidth="1"/>
    <col min="8196" max="8196" width="17.140625" style="1" customWidth="1"/>
    <col min="8197" max="8197" width="20.5703125" style="1" customWidth="1"/>
    <col min="8198" max="8198" width="16.28515625" style="1" customWidth="1"/>
    <col min="8199" max="8199" width="18.28515625" style="1" customWidth="1"/>
    <col min="8200" max="8200" width="0" style="1" hidden="1" customWidth="1"/>
    <col min="8201" max="8447" width="12.140625" style="1"/>
    <col min="8448" max="8448" width="6.85546875" style="1" customWidth="1"/>
    <col min="8449" max="8449" width="35" style="1" customWidth="1"/>
    <col min="8450" max="8450" width="21.85546875" style="1" customWidth="1"/>
    <col min="8451" max="8451" width="18.85546875" style="1" customWidth="1"/>
    <col min="8452" max="8452" width="17.140625" style="1" customWidth="1"/>
    <col min="8453" max="8453" width="20.5703125" style="1" customWidth="1"/>
    <col min="8454" max="8454" width="16.28515625" style="1" customWidth="1"/>
    <col min="8455" max="8455" width="18.28515625" style="1" customWidth="1"/>
    <col min="8456" max="8456" width="0" style="1" hidden="1" customWidth="1"/>
    <col min="8457" max="8703" width="12.140625" style="1"/>
    <col min="8704" max="8704" width="6.85546875" style="1" customWidth="1"/>
    <col min="8705" max="8705" width="35" style="1" customWidth="1"/>
    <col min="8706" max="8706" width="21.85546875" style="1" customWidth="1"/>
    <col min="8707" max="8707" width="18.85546875" style="1" customWidth="1"/>
    <col min="8708" max="8708" width="17.140625" style="1" customWidth="1"/>
    <col min="8709" max="8709" width="20.5703125" style="1" customWidth="1"/>
    <col min="8710" max="8710" width="16.28515625" style="1" customWidth="1"/>
    <col min="8711" max="8711" width="18.28515625" style="1" customWidth="1"/>
    <col min="8712" max="8712" width="0" style="1" hidden="1" customWidth="1"/>
    <col min="8713" max="8959" width="12.140625" style="1"/>
    <col min="8960" max="8960" width="6.85546875" style="1" customWidth="1"/>
    <col min="8961" max="8961" width="35" style="1" customWidth="1"/>
    <col min="8962" max="8962" width="21.85546875" style="1" customWidth="1"/>
    <col min="8963" max="8963" width="18.85546875" style="1" customWidth="1"/>
    <col min="8964" max="8964" width="17.140625" style="1" customWidth="1"/>
    <col min="8965" max="8965" width="20.5703125" style="1" customWidth="1"/>
    <col min="8966" max="8966" width="16.28515625" style="1" customWidth="1"/>
    <col min="8967" max="8967" width="18.28515625" style="1" customWidth="1"/>
    <col min="8968" max="8968" width="0" style="1" hidden="1" customWidth="1"/>
    <col min="8969" max="9215" width="12.140625" style="1"/>
    <col min="9216" max="9216" width="6.85546875" style="1" customWidth="1"/>
    <col min="9217" max="9217" width="35" style="1" customWidth="1"/>
    <col min="9218" max="9218" width="21.85546875" style="1" customWidth="1"/>
    <col min="9219" max="9219" width="18.85546875" style="1" customWidth="1"/>
    <col min="9220" max="9220" width="17.140625" style="1" customWidth="1"/>
    <col min="9221" max="9221" width="20.5703125" style="1" customWidth="1"/>
    <col min="9222" max="9222" width="16.28515625" style="1" customWidth="1"/>
    <col min="9223" max="9223" width="18.28515625" style="1" customWidth="1"/>
    <col min="9224" max="9224" width="0" style="1" hidden="1" customWidth="1"/>
    <col min="9225" max="9471" width="12.140625" style="1"/>
    <col min="9472" max="9472" width="6.85546875" style="1" customWidth="1"/>
    <col min="9473" max="9473" width="35" style="1" customWidth="1"/>
    <col min="9474" max="9474" width="21.85546875" style="1" customWidth="1"/>
    <col min="9475" max="9475" width="18.85546875" style="1" customWidth="1"/>
    <col min="9476" max="9476" width="17.140625" style="1" customWidth="1"/>
    <col min="9477" max="9477" width="20.5703125" style="1" customWidth="1"/>
    <col min="9478" max="9478" width="16.28515625" style="1" customWidth="1"/>
    <col min="9479" max="9479" width="18.28515625" style="1" customWidth="1"/>
    <col min="9480" max="9480" width="0" style="1" hidden="1" customWidth="1"/>
    <col min="9481" max="9727" width="12.140625" style="1"/>
    <col min="9728" max="9728" width="6.85546875" style="1" customWidth="1"/>
    <col min="9729" max="9729" width="35" style="1" customWidth="1"/>
    <col min="9730" max="9730" width="21.85546875" style="1" customWidth="1"/>
    <col min="9731" max="9731" width="18.85546875" style="1" customWidth="1"/>
    <col min="9732" max="9732" width="17.140625" style="1" customWidth="1"/>
    <col min="9733" max="9733" width="20.5703125" style="1" customWidth="1"/>
    <col min="9734" max="9734" width="16.28515625" style="1" customWidth="1"/>
    <col min="9735" max="9735" width="18.28515625" style="1" customWidth="1"/>
    <col min="9736" max="9736" width="0" style="1" hidden="1" customWidth="1"/>
    <col min="9737" max="9983" width="12.140625" style="1"/>
    <col min="9984" max="9984" width="6.85546875" style="1" customWidth="1"/>
    <col min="9985" max="9985" width="35" style="1" customWidth="1"/>
    <col min="9986" max="9986" width="21.85546875" style="1" customWidth="1"/>
    <col min="9987" max="9987" width="18.85546875" style="1" customWidth="1"/>
    <col min="9988" max="9988" width="17.140625" style="1" customWidth="1"/>
    <col min="9989" max="9989" width="20.5703125" style="1" customWidth="1"/>
    <col min="9990" max="9990" width="16.28515625" style="1" customWidth="1"/>
    <col min="9991" max="9991" width="18.28515625" style="1" customWidth="1"/>
    <col min="9992" max="9992" width="0" style="1" hidden="1" customWidth="1"/>
    <col min="9993" max="10239" width="12.140625" style="1"/>
    <col min="10240" max="10240" width="6.85546875" style="1" customWidth="1"/>
    <col min="10241" max="10241" width="35" style="1" customWidth="1"/>
    <col min="10242" max="10242" width="21.85546875" style="1" customWidth="1"/>
    <col min="10243" max="10243" width="18.85546875" style="1" customWidth="1"/>
    <col min="10244" max="10244" width="17.140625" style="1" customWidth="1"/>
    <col min="10245" max="10245" width="20.5703125" style="1" customWidth="1"/>
    <col min="10246" max="10246" width="16.28515625" style="1" customWidth="1"/>
    <col min="10247" max="10247" width="18.28515625" style="1" customWidth="1"/>
    <col min="10248" max="10248" width="0" style="1" hidden="1" customWidth="1"/>
    <col min="10249" max="10495" width="12.140625" style="1"/>
    <col min="10496" max="10496" width="6.85546875" style="1" customWidth="1"/>
    <col min="10497" max="10497" width="35" style="1" customWidth="1"/>
    <col min="10498" max="10498" width="21.85546875" style="1" customWidth="1"/>
    <col min="10499" max="10499" width="18.85546875" style="1" customWidth="1"/>
    <col min="10500" max="10500" width="17.140625" style="1" customWidth="1"/>
    <col min="10501" max="10501" width="20.5703125" style="1" customWidth="1"/>
    <col min="10502" max="10502" width="16.28515625" style="1" customWidth="1"/>
    <col min="10503" max="10503" width="18.28515625" style="1" customWidth="1"/>
    <col min="10504" max="10504" width="0" style="1" hidden="1" customWidth="1"/>
    <col min="10505" max="10751" width="12.140625" style="1"/>
    <col min="10752" max="10752" width="6.85546875" style="1" customWidth="1"/>
    <col min="10753" max="10753" width="35" style="1" customWidth="1"/>
    <col min="10754" max="10754" width="21.85546875" style="1" customWidth="1"/>
    <col min="10755" max="10755" width="18.85546875" style="1" customWidth="1"/>
    <col min="10756" max="10756" width="17.140625" style="1" customWidth="1"/>
    <col min="10757" max="10757" width="20.5703125" style="1" customWidth="1"/>
    <col min="10758" max="10758" width="16.28515625" style="1" customWidth="1"/>
    <col min="10759" max="10759" width="18.28515625" style="1" customWidth="1"/>
    <col min="10760" max="10760" width="0" style="1" hidden="1" customWidth="1"/>
    <col min="10761" max="11007" width="12.140625" style="1"/>
    <col min="11008" max="11008" width="6.85546875" style="1" customWidth="1"/>
    <col min="11009" max="11009" width="35" style="1" customWidth="1"/>
    <col min="11010" max="11010" width="21.85546875" style="1" customWidth="1"/>
    <col min="11011" max="11011" width="18.85546875" style="1" customWidth="1"/>
    <col min="11012" max="11012" width="17.140625" style="1" customWidth="1"/>
    <col min="11013" max="11013" width="20.5703125" style="1" customWidth="1"/>
    <col min="11014" max="11014" width="16.28515625" style="1" customWidth="1"/>
    <col min="11015" max="11015" width="18.28515625" style="1" customWidth="1"/>
    <col min="11016" max="11016" width="0" style="1" hidden="1" customWidth="1"/>
    <col min="11017" max="11263" width="12.140625" style="1"/>
    <col min="11264" max="11264" width="6.85546875" style="1" customWidth="1"/>
    <col min="11265" max="11265" width="35" style="1" customWidth="1"/>
    <col min="11266" max="11266" width="21.85546875" style="1" customWidth="1"/>
    <col min="11267" max="11267" width="18.85546875" style="1" customWidth="1"/>
    <col min="11268" max="11268" width="17.140625" style="1" customWidth="1"/>
    <col min="11269" max="11269" width="20.5703125" style="1" customWidth="1"/>
    <col min="11270" max="11270" width="16.28515625" style="1" customWidth="1"/>
    <col min="11271" max="11271" width="18.28515625" style="1" customWidth="1"/>
    <col min="11272" max="11272" width="0" style="1" hidden="1" customWidth="1"/>
    <col min="11273" max="11519" width="12.140625" style="1"/>
    <col min="11520" max="11520" width="6.85546875" style="1" customWidth="1"/>
    <col min="11521" max="11521" width="35" style="1" customWidth="1"/>
    <col min="11522" max="11522" width="21.85546875" style="1" customWidth="1"/>
    <col min="11523" max="11523" width="18.85546875" style="1" customWidth="1"/>
    <col min="11524" max="11524" width="17.140625" style="1" customWidth="1"/>
    <col min="11525" max="11525" width="20.5703125" style="1" customWidth="1"/>
    <col min="11526" max="11526" width="16.28515625" style="1" customWidth="1"/>
    <col min="11527" max="11527" width="18.28515625" style="1" customWidth="1"/>
    <col min="11528" max="11528" width="0" style="1" hidden="1" customWidth="1"/>
    <col min="11529" max="11775" width="12.140625" style="1"/>
    <col min="11776" max="11776" width="6.85546875" style="1" customWidth="1"/>
    <col min="11777" max="11777" width="35" style="1" customWidth="1"/>
    <col min="11778" max="11778" width="21.85546875" style="1" customWidth="1"/>
    <col min="11779" max="11779" width="18.85546875" style="1" customWidth="1"/>
    <col min="11780" max="11780" width="17.140625" style="1" customWidth="1"/>
    <col min="11781" max="11781" width="20.5703125" style="1" customWidth="1"/>
    <col min="11782" max="11782" width="16.28515625" style="1" customWidth="1"/>
    <col min="11783" max="11783" width="18.28515625" style="1" customWidth="1"/>
    <col min="11784" max="11784" width="0" style="1" hidden="1" customWidth="1"/>
    <col min="11785" max="12031" width="12.140625" style="1"/>
    <col min="12032" max="12032" width="6.85546875" style="1" customWidth="1"/>
    <col min="12033" max="12033" width="35" style="1" customWidth="1"/>
    <col min="12034" max="12034" width="21.85546875" style="1" customWidth="1"/>
    <col min="12035" max="12035" width="18.85546875" style="1" customWidth="1"/>
    <col min="12036" max="12036" width="17.140625" style="1" customWidth="1"/>
    <col min="12037" max="12037" width="20.5703125" style="1" customWidth="1"/>
    <col min="12038" max="12038" width="16.28515625" style="1" customWidth="1"/>
    <col min="12039" max="12039" width="18.28515625" style="1" customWidth="1"/>
    <col min="12040" max="12040" width="0" style="1" hidden="1" customWidth="1"/>
    <col min="12041" max="12287" width="12.140625" style="1"/>
    <col min="12288" max="12288" width="6.85546875" style="1" customWidth="1"/>
    <col min="12289" max="12289" width="35" style="1" customWidth="1"/>
    <col min="12290" max="12290" width="21.85546875" style="1" customWidth="1"/>
    <col min="12291" max="12291" width="18.85546875" style="1" customWidth="1"/>
    <col min="12292" max="12292" width="17.140625" style="1" customWidth="1"/>
    <col min="12293" max="12293" width="20.5703125" style="1" customWidth="1"/>
    <col min="12294" max="12294" width="16.28515625" style="1" customWidth="1"/>
    <col min="12295" max="12295" width="18.28515625" style="1" customWidth="1"/>
    <col min="12296" max="12296" width="0" style="1" hidden="1" customWidth="1"/>
    <col min="12297" max="12543" width="12.140625" style="1"/>
    <col min="12544" max="12544" width="6.85546875" style="1" customWidth="1"/>
    <col min="12545" max="12545" width="35" style="1" customWidth="1"/>
    <col min="12546" max="12546" width="21.85546875" style="1" customWidth="1"/>
    <col min="12547" max="12547" width="18.85546875" style="1" customWidth="1"/>
    <col min="12548" max="12548" width="17.140625" style="1" customWidth="1"/>
    <col min="12549" max="12549" width="20.5703125" style="1" customWidth="1"/>
    <col min="12550" max="12550" width="16.28515625" style="1" customWidth="1"/>
    <col min="12551" max="12551" width="18.28515625" style="1" customWidth="1"/>
    <col min="12552" max="12552" width="0" style="1" hidden="1" customWidth="1"/>
    <col min="12553" max="12799" width="12.140625" style="1"/>
    <col min="12800" max="12800" width="6.85546875" style="1" customWidth="1"/>
    <col min="12801" max="12801" width="35" style="1" customWidth="1"/>
    <col min="12802" max="12802" width="21.85546875" style="1" customWidth="1"/>
    <col min="12803" max="12803" width="18.85546875" style="1" customWidth="1"/>
    <col min="12804" max="12804" width="17.140625" style="1" customWidth="1"/>
    <col min="12805" max="12805" width="20.5703125" style="1" customWidth="1"/>
    <col min="12806" max="12806" width="16.28515625" style="1" customWidth="1"/>
    <col min="12807" max="12807" width="18.28515625" style="1" customWidth="1"/>
    <col min="12808" max="12808" width="0" style="1" hidden="1" customWidth="1"/>
    <col min="12809" max="13055" width="12.140625" style="1"/>
    <col min="13056" max="13056" width="6.85546875" style="1" customWidth="1"/>
    <col min="13057" max="13057" width="35" style="1" customWidth="1"/>
    <col min="13058" max="13058" width="21.85546875" style="1" customWidth="1"/>
    <col min="13059" max="13059" width="18.85546875" style="1" customWidth="1"/>
    <col min="13060" max="13060" width="17.140625" style="1" customWidth="1"/>
    <col min="13061" max="13061" width="20.5703125" style="1" customWidth="1"/>
    <col min="13062" max="13062" width="16.28515625" style="1" customWidth="1"/>
    <col min="13063" max="13063" width="18.28515625" style="1" customWidth="1"/>
    <col min="13064" max="13064" width="0" style="1" hidden="1" customWidth="1"/>
    <col min="13065" max="13311" width="12.140625" style="1"/>
    <col min="13312" max="13312" width="6.85546875" style="1" customWidth="1"/>
    <col min="13313" max="13313" width="35" style="1" customWidth="1"/>
    <col min="13314" max="13314" width="21.85546875" style="1" customWidth="1"/>
    <col min="13315" max="13315" width="18.85546875" style="1" customWidth="1"/>
    <col min="13316" max="13316" width="17.140625" style="1" customWidth="1"/>
    <col min="13317" max="13317" width="20.5703125" style="1" customWidth="1"/>
    <col min="13318" max="13318" width="16.28515625" style="1" customWidth="1"/>
    <col min="13319" max="13319" width="18.28515625" style="1" customWidth="1"/>
    <col min="13320" max="13320" width="0" style="1" hidden="1" customWidth="1"/>
    <col min="13321" max="13567" width="12.140625" style="1"/>
    <col min="13568" max="13568" width="6.85546875" style="1" customWidth="1"/>
    <col min="13569" max="13569" width="35" style="1" customWidth="1"/>
    <col min="13570" max="13570" width="21.85546875" style="1" customWidth="1"/>
    <col min="13571" max="13571" width="18.85546875" style="1" customWidth="1"/>
    <col min="13572" max="13572" width="17.140625" style="1" customWidth="1"/>
    <col min="13573" max="13573" width="20.5703125" style="1" customWidth="1"/>
    <col min="13574" max="13574" width="16.28515625" style="1" customWidth="1"/>
    <col min="13575" max="13575" width="18.28515625" style="1" customWidth="1"/>
    <col min="13576" max="13576" width="0" style="1" hidden="1" customWidth="1"/>
    <col min="13577" max="13823" width="12.140625" style="1"/>
    <col min="13824" max="13824" width="6.85546875" style="1" customWidth="1"/>
    <col min="13825" max="13825" width="35" style="1" customWidth="1"/>
    <col min="13826" max="13826" width="21.85546875" style="1" customWidth="1"/>
    <col min="13827" max="13827" width="18.85546875" style="1" customWidth="1"/>
    <col min="13828" max="13828" width="17.140625" style="1" customWidth="1"/>
    <col min="13829" max="13829" width="20.5703125" style="1" customWidth="1"/>
    <col min="13830" max="13830" width="16.28515625" style="1" customWidth="1"/>
    <col min="13831" max="13831" width="18.28515625" style="1" customWidth="1"/>
    <col min="13832" max="13832" width="0" style="1" hidden="1" customWidth="1"/>
    <col min="13833" max="14079" width="12.140625" style="1"/>
    <col min="14080" max="14080" width="6.85546875" style="1" customWidth="1"/>
    <col min="14081" max="14081" width="35" style="1" customWidth="1"/>
    <col min="14082" max="14082" width="21.85546875" style="1" customWidth="1"/>
    <col min="14083" max="14083" width="18.85546875" style="1" customWidth="1"/>
    <col min="14084" max="14084" width="17.140625" style="1" customWidth="1"/>
    <col min="14085" max="14085" width="20.5703125" style="1" customWidth="1"/>
    <col min="14086" max="14086" width="16.28515625" style="1" customWidth="1"/>
    <col min="14087" max="14087" width="18.28515625" style="1" customWidth="1"/>
    <col min="14088" max="14088" width="0" style="1" hidden="1" customWidth="1"/>
    <col min="14089" max="14335" width="12.140625" style="1"/>
    <col min="14336" max="14336" width="6.85546875" style="1" customWidth="1"/>
    <col min="14337" max="14337" width="35" style="1" customWidth="1"/>
    <col min="14338" max="14338" width="21.85546875" style="1" customWidth="1"/>
    <col min="14339" max="14339" width="18.85546875" style="1" customWidth="1"/>
    <col min="14340" max="14340" width="17.140625" style="1" customWidth="1"/>
    <col min="14341" max="14341" width="20.5703125" style="1" customWidth="1"/>
    <col min="14342" max="14342" width="16.28515625" style="1" customWidth="1"/>
    <col min="14343" max="14343" width="18.28515625" style="1" customWidth="1"/>
    <col min="14344" max="14344" width="0" style="1" hidden="1" customWidth="1"/>
    <col min="14345" max="14591" width="12.140625" style="1"/>
    <col min="14592" max="14592" width="6.85546875" style="1" customWidth="1"/>
    <col min="14593" max="14593" width="35" style="1" customWidth="1"/>
    <col min="14594" max="14594" width="21.85546875" style="1" customWidth="1"/>
    <col min="14595" max="14595" width="18.85546875" style="1" customWidth="1"/>
    <col min="14596" max="14596" width="17.140625" style="1" customWidth="1"/>
    <col min="14597" max="14597" width="20.5703125" style="1" customWidth="1"/>
    <col min="14598" max="14598" width="16.28515625" style="1" customWidth="1"/>
    <col min="14599" max="14599" width="18.28515625" style="1" customWidth="1"/>
    <col min="14600" max="14600" width="0" style="1" hidden="1" customWidth="1"/>
    <col min="14601" max="14847" width="12.140625" style="1"/>
    <col min="14848" max="14848" width="6.85546875" style="1" customWidth="1"/>
    <col min="14849" max="14849" width="35" style="1" customWidth="1"/>
    <col min="14850" max="14850" width="21.85546875" style="1" customWidth="1"/>
    <col min="14851" max="14851" width="18.85546875" style="1" customWidth="1"/>
    <col min="14852" max="14852" width="17.140625" style="1" customWidth="1"/>
    <col min="14853" max="14853" width="20.5703125" style="1" customWidth="1"/>
    <col min="14854" max="14854" width="16.28515625" style="1" customWidth="1"/>
    <col min="14855" max="14855" width="18.28515625" style="1" customWidth="1"/>
    <col min="14856" max="14856" width="0" style="1" hidden="1" customWidth="1"/>
    <col min="14857" max="15103" width="12.140625" style="1"/>
    <col min="15104" max="15104" width="6.85546875" style="1" customWidth="1"/>
    <col min="15105" max="15105" width="35" style="1" customWidth="1"/>
    <col min="15106" max="15106" width="21.85546875" style="1" customWidth="1"/>
    <col min="15107" max="15107" width="18.85546875" style="1" customWidth="1"/>
    <col min="15108" max="15108" width="17.140625" style="1" customWidth="1"/>
    <col min="15109" max="15109" width="20.5703125" style="1" customWidth="1"/>
    <col min="15110" max="15110" width="16.28515625" style="1" customWidth="1"/>
    <col min="15111" max="15111" width="18.28515625" style="1" customWidth="1"/>
    <col min="15112" max="15112" width="0" style="1" hidden="1" customWidth="1"/>
    <col min="15113" max="15359" width="12.140625" style="1"/>
    <col min="15360" max="15360" width="6.85546875" style="1" customWidth="1"/>
    <col min="15361" max="15361" width="35" style="1" customWidth="1"/>
    <col min="15362" max="15362" width="21.85546875" style="1" customWidth="1"/>
    <col min="15363" max="15363" width="18.85546875" style="1" customWidth="1"/>
    <col min="15364" max="15364" width="17.140625" style="1" customWidth="1"/>
    <col min="15365" max="15365" width="20.5703125" style="1" customWidth="1"/>
    <col min="15366" max="15366" width="16.28515625" style="1" customWidth="1"/>
    <col min="15367" max="15367" width="18.28515625" style="1" customWidth="1"/>
    <col min="15368" max="15368" width="0" style="1" hidden="1" customWidth="1"/>
    <col min="15369" max="15615" width="12.140625" style="1"/>
    <col min="15616" max="15616" width="6.85546875" style="1" customWidth="1"/>
    <col min="15617" max="15617" width="35" style="1" customWidth="1"/>
    <col min="15618" max="15618" width="21.85546875" style="1" customWidth="1"/>
    <col min="15619" max="15619" width="18.85546875" style="1" customWidth="1"/>
    <col min="15620" max="15620" width="17.140625" style="1" customWidth="1"/>
    <col min="15621" max="15621" width="20.5703125" style="1" customWidth="1"/>
    <col min="15622" max="15622" width="16.28515625" style="1" customWidth="1"/>
    <col min="15623" max="15623" width="18.28515625" style="1" customWidth="1"/>
    <col min="15624" max="15624" width="0" style="1" hidden="1" customWidth="1"/>
    <col min="15625" max="15871" width="12.140625" style="1"/>
    <col min="15872" max="15872" width="6.85546875" style="1" customWidth="1"/>
    <col min="15873" max="15873" width="35" style="1" customWidth="1"/>
    <col min="15874" max="15874" width="21.85546875" style="1" customWidth="1"/>
    <col min="15875" max="15875" width="18.85546875" style="1" customWidth="1"/>
    <col min="15876" max="15876" width="17.140625" style="1" customWidth="1"/>
    <col min="15877" max="15877" width="20.5703125" style="1" customWidth="1"/>
    <col min="15878" max="15878" width="16.28515625" style="1" customWidth="1"/>
    <col min="15879" max="15879" width="18.28515625" style="1" customWidth="1"/>
    <col min="15880" max="15880" width="0" style="1" hidden="1" customWidth="1"/>
    <col min="15881" max="16127" width="12.140625" style="1"/>
    <col min="16128" max="16128" width="6.85546875" style="1" customWidth="1"/>
    <col min="16129" max="16129" width="35" style="1" customWidth="1"/>
    <col min="16130" max="16130" width="21.85546875" style="1" customWidth="1"/>
    <col min="16131" max="16131" width="18.85546875" style="1" customWidth="1"/>
    <col min="16132" max="16132" width="17.140625" style="1" customWidth="1"/>
    <col min="16133" max="16133" width="20.5703125" style="1" customWidth="1"/>
    <col min="16134" max="16134" width="16.28515625" style="1" customWidth="1"/>
    <col min="16135" max="16135" width="18.28515625" style="1" customWidth="1"/>
    <col min="16136" max="16136" width="0" style="1" hidden="1" customWidth="1"/>
    <col min="16137" max="16384" width="12.140625" style="1"/>
  </cols>
  <sheetData>
    <row r="1" spans="1:30" ht="20.25" customHeight="1" x14ac:dyDescent="0.25">
      <c r="A1" s="7" t="s">
        <v>36</v>
      </c>
      <c r="B1" s="85"/>
      <c r="C1" s="187"/>
      <c r="D1" s="85"/>
      <c r="E1" s="85"/>
      <c r="F1" s="85"/>
      <c r="G1" s="86"/>
      <c r="H1" s="86"/>
      <c r="I1" s="86"/>
      <c r="J1" s="86"/>
      <c r="K1" s="85"/>
      <c r="L1" s="85"/>
      <c r="M1" s="85"/>
      <c r="N1" s="85"/>
      <c r="O1" s="85"/>
      <c r="P1" s="85"/>
      <c r="Q1" s="85"/>
      <c r="R1" s="85"/>
      <c r="S1" s="85"/>
      <c r="T1" s="85"/>
      <c r="U1" s="85"/>
      <c r="V1" s="85"/>
      <c r="W1" s="85"/>
      <c r="X1" s="85"/>
      <c r="Y1" s="85"/>
      <c r="Z1" s="85"/>
      <c r="AA1" s="85"/>
      <c r="AB1" s="85"/>
      <c r="AC1" s="85"/>
      <c r="AD1" s="85"/>
    </row>
    <row r="2" spans="1:30" ht="20.25" customHeight="1" x14ac:dyDescent="0.25">
      <c r="A2" s="29" t="s">
        <v>47</v>
      </c>
      <c r="B2" s="85"/>
      <c r="C2" s="187"/>
      <c r="D2" s="85"/>
      <c r="E2" s="85"/>
      <c r="F2" s="85"/>
      <c r="G2" s="86"/>
      <c r="H2" s="86"/>
      <c r="I2" s="86"/>
      <c r="J2" s="86"/>
      <c r="K2" s="85"/>
      <c r="L2" s="85"/>
      <c r="M2" s="85"/>
      <c r="N2" s="85"/>
      <c r="O2" s="85"/>
      <c r="P2" s="85"/>
      <c r="Q2" s="85"/>
      <c r="R2" s="85"/>
      <c r="S2" s="85"/>
      <c r="T2" s="85"/>
      <c r="U2" s="85"/>
      <c r="V2" s="85"/>
      <c r="W2" s="85"/>
      <c r="X2" s="85"/>
      <c r="Y2" s="85"/>
      <c r="Z2" s="85"/>
      <c r="AA2" s="85"/>
      <c r="AB2" s="85"/>
      <c r="AC2" s="85"/>
      <c r="AD2" s="85"/>
    </row>
    <row r="3" spans="1:30" ht="16.5" x14ac:dyDescent="0.25">
      <c r="A3" s="85"/>
      <c r="B3" s="85"/>
      <c r="C3" s="187"/>
      <c r="D3" s="85"/>
      <c r="E3" s="85"/>
      <c r="F3" s="85"/>
      <c r="G3" s="86"/>
      <c r="H3" s="86"/>
      <c r="I3" s="86"/>
      <c r="J3" s="86"/>
      <c r="K3" s="85"/>
      <c r="L3" s="85"/>
      <c r="M3" s="85"/>
      <c r="N3" s="85"/>
      <c r="O3" s="85"/>
      <c r="P3" s="85"/>
      <c r="Q3" s="85"/>
      <c r="R3" s="85"/>
      <c r="S3" s="85"/>
      <c r="T3" s="85"/>
      <c r="U3" s="85"/>
      <c r="V3" s="85"/>
      <c r="W3" s="85"/>
      <c r="X3" s="85"/>
      <c r="Y3" s="85"/>
      <c r="Z3" s="85"/>
      <c r="AA3" s="85"/>
      <c r="AB3" s="85"/>
      <c r="AC3" s="85"/>
      <c r="AD3" s="85"/>
    </row>
    <row r="4" spans="1:30" ht="30" customHeight="1" x14ac:dyDescent="0.25">
      <c r="A4" s="238" t="s">
        <v>316</v>
      </c>
      <c r="B4" s="238"/>
      <c r="C4" s="238"/>
      <c r="D4" s="88"/>
      <c r="E4" s="88"/>
      <c r="F4" s="88"/>
      <c r="G4" s="88"/>
      <c r="H4" s="88"/>
      <c r="I4" s="88"/>
      <c r="J4" s="88"/>
      <c r="K4" s="88"/>
      <c r="L4" s="88"/>
      <c r="M4" s="88"/>
      <c r="N4" s="88"/>
      <c r="O4" s="88"/>
      <c r="P4" s="88"/>
      <c r="Q4" s="88"/>
      <c r="R4" s="88"/>
      <c r="S4" s="88"/>
      <c r="T4" s="88"/>
      <c r="U4" s="88"/>
      <c r="V4" s="88"/>
      <c r="W4" s="88"/>
      <c r="X4" s="88"/>
      <c r="Y4" s="88"/>
      <c r="Z4" s="88"/>
      <c r="AA4" s="88"/>
      <c r="AB4" s="88"/>
      <c r="AC4" s="88"/>
      <c r="AD4" s="88"/>
    </row>
    <row r="5" spans="1:30" ht="15" customHeight="1" x14ac:dyDescent="0.25">
      <c r="A5" s="87"/>
      <c r="B5" s="87"/>
      <c r="C5" s="87"/>
      <c r="D5" s="88"/>
      <c r="E5" s="88"/>
      <c r="F5" s="88"/>
      <c r="G5" s="88"/>
      <c r="H5" s="88"/>
      <c r="I5" s="88"/>
      <c r="J5" s="88"/>
      <c r="K5" s="88"/>
      <c r="L5" s="88"/>
      <c r="M5" s="88"/>
      <c r="N5" s="88"/>
      <c r="O5" s="88"/>
      <c r="P5" s="88"/>
      <c r="Q5" s="88"/>
      <c r="R5" s="88"/>
      <c r="S5" s="88"/>
      <c r="T5" s="88"/>
      <c r="U5" s="88"/>
      <c r="V5" s="88"/>
      <c r="W5" s="88"/>
      <c r="X5" s="88"/>
      <c r="Y5" s="88"/>
      <c r="Z5" s="88"/>
      <c r="AA5" s="88"/>
      <c r="AB5" s="88"/>
      <c r="AC5" s="88"/>
      <c r="AD5" s="88"/>
    </row>
    <row r="6" spans="1:30" ht="18.95" customHeight="1" x14ac:dyDescent="0.25">
      <c r="A6" s="87"/>
      <c r="B6" s="87"/>
      <c r="C6" s="193" t="s">
        <v>224</v>
      </c>
      <c r="D6" s="87"/>
      <c r="E6" s="87"/>
      <c r="F6" s="87"/>
      <c r="G6" s="87"/>
      <c r="H6" s="88"/>
      <c r="I6" s="88"/>
      <c r="J6" s="88"/>
      <c r="K6" s="88"/>
      <c r="L6" s="88"/>
      <c r="M6" s="88"/>
      <c r="N6" s="88"/>
      <c r="O6" s="88"/>
      <c r="P6" s="88"/>
      <c r="Q6" s="88"/>
      <c r="R6" s="88"/>
      <c r="S6" s="88"/>
      <c r="T6" s="88"/>
      <c r="U6" s="88"/>
      <c r="V6" s="88"/>
      <c r="W6" s="88"/>
      <c r="X6" s="88"/>
      <c r="Y6" s="88"/>
      <c r="Z6" s="88"/>
      <c r="AA6" s="88"/>
      <c r="AB6" s="88"/>
      <c r="AC6" s="88"/>
      <c r="AD6" s="88"/>
    </row>
    <row r="7" spans="1:30" ht="18.95" customHeight="1" x14ac:dyDescent="0.25">
      <c r="A7" s="183" t="s">
        <v>37</v>
      </c>
      <c r="B7" s="183" t="s">
        <v>262</v>
      </c>
      <c r="C7" s="188" t="s">
        <v>273</v>
      </c>
      <c r="D7" s="98"/>
      <c r="E7" s="98"/>
      <c r="F7" s="98"/>
      <c r="G7" s="98"/>
      <c r="H7" s="101"/>
      <c r="I7" s="101"/>
      <c r="J7" s="101"/>
      <c r="K7" s="101"/>
      <c r="L7" s="101"/>
      <c r="M7" s="101"/>
      <c r="N7" s="101"/>
      <c r="O7" s="101"/>
      <c r="P7" s="101"/>
      <c r="Q7" s="101"/>
      <c r="R7" s="101"/>
      <c r="S7" s="101"/>
      <c r="T7" s="101"/>
      <c r="U7" s="101"/>
      <c r="V7" s="101"/>
      <c r="W7" s="101"/>
      <c r="X7" s="101"/>
      <c r="Y7" s="101"/>
      <c r="Z7" s="101"/>
      <c r="AA7" s="101"/>
      <c r="AB7" s="101"/>
      <c r="AC7" s="101"/>
      <c r="AD7" s="101"/>
    </row>
    <row r="8" spans="1:30" s="3" customFormat="1" ht="18.95" customHeight="1" x14ac:dyDescent="0.25">
      <c r="A8" s="183" t="s">
        <v>242</v>
      </c>
      <c r="B8" s="194" t="s">
        <v>281</v>
      </c>
      <c r="C8" s="188">
        <v>5820296417</v>
      </c>
      <c r="D8" s="98"/>
      <c r="E8" s="98"/>
      <c r="F8" s="98"/>
      <c r="G8" s="98"/>
      <c r="H8" s="101"/>
      <c r="I8" s="101"/>
      <c r="J8" s="101"/>
      <c r="K8" s="101"/>
      <c r="L8" s="101"/>
      <c r="M8" s="101"/>
      <c r="N8" s="101"/>
      <c r="O8" s="101"/>
      <c r="P8" s="101"/>
      <c r="Q8" s="101"/>
      <c r="R8" s="101"/>
      <c r="S8" s="101"/>
      <c r="T8" s="101"/>
      <c r="U8" s="101"/>
      <c r="V8" s="101"/>
      <c r="W8" s="101"/>
      <c r="X8" s="101"/>
      <c r="Y8" s="101"/>
      <c r="Z8" s="101"/>
      <c r="AA8" s="101"/>
      <c r="AB8" s="101"/>
      <c r="AC8" s="101"/>
      <c r="AD8" s="101"/>
    </row>
    <row r="9" spans="1:30" s="3" customFormat="1" ht="18.95" customHeight="1" x14ac:dyDescent="0.25">
      <c r="A9" s="183" t="s">
        <v>243</v>
      </c>
      <c r="B9" s="194" t="s">
        <v>264</v>
      </c>
      <c r="C9" s="188"/>
      <c r="D9" s="98"/>
      <c r="E9" s="98"/>
      <c r="F9" s="98"/>
      <c r="G9" s="98"/>
      <c r="H9" s="101"/>
      <c r="I9" s="101"/>
      <c r="J9" s="101"/>
      <c r="K9" s="101"/>
      <c r="L9" s="101"/>
      <c r="M9" s="101"/>
      <c r="N9" s="101"/>
      <c r="O9" s="101"/>
      <c r="P9" s="101"/>
      <c r="Q9" s="101"/>
      <c r="R9" s="101"/>
      <c r="S9" s="101"/>
      <c r="T9" s="101"/>
      <c r="U9" s="101"/>
      <c r="V9" s="101"/>
      <c r="W9" s="101"/>
      <c r="X9" s="101"/>
      <c r="Y9" s="101"/>
      <c r="Z9" s="101"/>
      <c r="AA9" s="101"/>
      <c r="AB9" s="101"/>
      <c r="AC9" s="101"/>
      <c r="AD9" s="101"/>
    </row>
    <row r="10" spans="1:30" ht="18.95" customHeight="1" x14ac:dyDescent="0.25">
      <c r="A10" s="184">
        <v>1</v>
      </c>
      <c r="B10" s="90" t="s">
        <v>279</v>
      </c>
      <c r="C10" s="186">
        <v>29200000</v>
      </c>
      <c r="D10" s="180"/>
      <c r="E10" s="180"/>
      <c r="F10" s="180"/>
      <c r="G10" s="180"/>
      <c r="H10" s="181"/>
      <c r="I10" s="181"/>
      <c r="J10" s="181"/>
      <c r="K10" s="181"/>
      <c r="L10" s="181"/>
      <c r="M10" s="181"/>
      <c r="N10" s="181"/>
      <c r="O10" s="181"/>
      <c r="P10" s="181"/>
      <c r="Q10" s="181"/>
      <c r="R10" s="181"/>
      <c r="S10" s="181"/>
      <c r="T10" s="181"/>
      <c r="U10" s="181"/>
      <c r="V10" s="181"/>
      <c r="W10" s="181"/>
      <c r="X10" s="181"/>
      <c r="Y10" s="181"/>
      <c r="Z10" s="181"/>
      <c r="AA10" s="181"/>
      <c r="AB10" s="181"/>
      <c r="AC10" s="181"/>
      <c r="AD10" s="181"/>
    </row>
    <row r="11" spans="1:30" ht="18.95" customHeight="1" x14ac:dyDescent="0.25">
      <c r="A11" s="184">
        <v>2</v>
      </c>
      <c r="B11" s="90" t="s">
        <v>280</v>
      </c>
      <c r="C11" s="186"/>
      <c r="D11" s="180"/>
      <c r="E11" s="180"/>
      <c r="F11" s="180"/>
      <c r="G11" s="180"/>
      <c r="H11" s="181"/>
      <c r="I11" s="181"/>
      <c r="J11" s="181"/>
      <c r="K11" s="181"/>
      <c r="L11" s="181"/>
      <c r="M11" s="181"/>
      <c r="N11" s="181"/>
      <c r="O11" s="181"/>
      <c r="P11" s="181"/>
      <c r="Q11" s="181"/>
      <c r="R11" s="181"/>
      <c r="S11" s="181"/>
      <c r="T11" s="181"/>
      <c r="U11" s="181"/>
      <c r="V11" s="181"/>
      <c r="W11" s="181"/>
      <c r="X11" s="181"/>
      <c r="Y11" s="181"/>
      <c r="Z11" s="181"/>
      <c r="AA11" s="181"/>
      <c r="AB11" s="181"/>
      <c r="AC11" s="181"/>
      <c r="AD11" s="181"/>
    </row>
    <row r="12" spans="1:30" s="3" customFormat="1" ht="18.95" customHeight="1" x14ac:dyDescent="0.25">
      <c r="A12" s="183" t="s">
        <v>244</v>
      </c>
      <c r="B12" s="194" t="s">
        <v>282</v>
      </c>
      <c r="C12" s="188"/>
      <c r="D12" s="98"/>
      <c r="E12" s="98"/>
      <c r="F12" s="98"/>
      <c r="G12" s="98"/>
      <c r="H12" s="101"/>
      <c r="I12" s="101"/>
      <c r="J12" s="101"/>
      <c r="K12" s="101"/>
      <c r="L12" s="101"/>
      <c r="M12" s="101"/>
      <c r="N12" s="101"/>
      <c r="O12" s="101"/>
      <c r="P12" s="101"/>
      <c r="Q12" s="101"/>
      <c r="R12" s="101"/>
      <c r="S12" s="101"/>
      <c r="T12" s="101"/>
      <c r="U12" s="101"/>
      <c r="V12" s="101"/>
      <c r="W12" s="101"/>
      <c r="X12" s="101"/>
      <c r="Y12" s="101"/>
      <c r="Z12" s="101"/>
      <c r="AA12" s="101"/>
      <c r="AB12" s="101"/>
      <c r="AC12" s="101"/>
      <c r="AD12" s="101"/>
    </row>
    <row r="13" spans="1:30" s="3" customFormat="1" ht="18.95" customHeight="1" x14ac:dyDescent="0.25">
      <c r="A13" s="183" t="s">
        <v>245</v>
      </c>
      <c r="B13" s="194" t="s">
        <v>265</v>
      </c>
      <c r="C13" s="188">
        <v>140250000</v>
      </c>
      <c r="D13" s="98"/>
      <c r="E13" s="98"/>
      <c r="F13" s="98"/>
      <c r="G13" s="98"/>
      <c r="H13" s="101"/>
      <c r="I13" s="101"/>
      <c r="J13" s="101"/>
      <c r="K13" s="101"/>
      <c r="L13" s="101"/>
      <c r="M13" s="101"/>
      <c r="N13" s="101"/>
      <c r="O13" s="101"/>
      <c r="P13" s="101"/>
      <c r="Q13" s="101"/>
      <c r="R13" s="101"/>
      <c r="S13" s="101"/>
      <c r="T13" s="101"/>
      <c r="U13" s="101"/>
      <c r="V13" s="101"/>
      <c r="W13" s="101"/>
      <c r="X13" s="101"/>
      <c r="Y13" s="101"/>
      <c r="Z13" s="101"/>
      <c r="AA13" s="101"/>
      <c r="AB13" s="101"/>
      <c r="AC13" s="101"/>
      <c r="AD13" s="101"/>
    </row>
    <row r="14" spans="1:30" s="3" customFormat="1" ht="24.95" customHeight="1" x14ac:dyDescent="0.25">
      <c r="A14" s="183" t="s">
        <v>267</v>
      </c>
      <c r="B14" s="194" t="s">
        <v>266</v>
      </c>
      <c r="C14" s="188"/>
      <c r="D14" s="98"/>
      <c r="E14" s="98"/>
      <c r="F14" s="98"/>
      <c r="G14" s="98"/>
      <c r="H14" s="101"/>
      <c r="I14" s="101"/>
      <c r="J14" s="101"/>
      <c r="K14" s="101"/>
      <c r="L14" s="101"/>
      <c r="M14" s="101"/>
      <c r="N14" s="101"/>
      <c r="O14" s="101"/>
      <c r="P14" s="101"/>
      <c r="Q14" s="101"/>
      <c r="R14" s="101"/>
      <c r="S14" s="101"/>
      <c r="T14" s="101"/>
      <c r="U14" s="101"/>
      <c r="V14" s="101"/>
      <c r="W14" s="101"/>
      <c r="X14" s="101"/>
      <c r="Y14" s="101"/>
      <c r="Z14" s="101"/>
      <c r="AA14" s="101"/>
      <c r="AB14" s="101"/>
      <c r="AC14" s="101"/>
      <c r="AD14" s="101"/>
    </row>
    <row r="15" spans="1:30" ht="17.100000000000001" customHeight="1" x14ac:dyDescent="0.25">
      <c r="A15" s="184">
        <v>1</v>
      </c>
      <c r="B15" s="185" t="s">
        <v>270</v>
      </c>
      <c r="C15" s="186"/>
      <c r="D15" s="180"/>
      <c r="E15" s="180"/>
      <c r="F15" s="180"/>
      <c r="G15" s="180"/>
      <c r="H15" s="181"/>
      <c r="I15" s="181"/>
      <c r="J15" s="181"/>
      <c r="K15" s="181"/>
      <c r="L15" s="181"/>
      <c r="M15" s="181"/>
      <c r="N15" s="181"/>
      <c r="O15" s="181"/>
      <c r="P15" s="181"/>
      <c r="Q15" s="181"/>
      <c r="R15" s="181"/>
      <c r="S15" s="181"/>
      <c r="T15" s="181"/>
      <c r="U15" s="181"/>
      <c r="V15" s="181"/>
      <c r="W15" s="181"/>
      <c r="X15" s="181"/>
      <c r="Y15" s="181"/>
      <c r="Z15" s="181"/>
      <c r="AA15" s="181"/>
      <c r="AB15" s="181"/>
      <c r="AC15" s="181"/>
      <c r="AD15" s="181"/>
    </row>
    <row r="16" spans="1:30" ht="17.100000000000001" customHeight="1" x14ac:dyDescent="0.25">
      <c r="A16" s="184">
        <v>2</v>
      </c>
      <c r="B16" s="185" t="s">
        <v>271</v>
      </c>
      <c r="C16" s="186"/>
      <c r="D16" s="180"/>
      <c r="E16" s="180"/>
      <c r="F16" s="180"/>
      <c r="G16" s="180"/>
      <c r="H16" s="181"/>
      <c r="I16" s="181"/>
      <c r="J16" s="181"/>
      <c r="K16" s="181"/>
      <c r="L16" s="181"/>
      <c r="M16" s="181"/>
      <c r="N16" s="181"/>
      <c r="O16" s="181"/>
      <c r="P16" s="181"/>
      <c r="Q16" s="181"/>
      <c r="R16" s="181"/>
      <c r="S16" s="181"/>
      <c r="T16" s="181"/>
      <c r="U16" s="181"/>
      <c r="V16" s="181"/>
      <c r="W16" s="181"/>
      <c r="X16" s="181"/>
      <c r="Y16" s="181"/>
      <c r="Z16" s="181"/>
      <c r="AA16" s="181"/>
      <c r="AB16" s="181"/>
      <c r="AC16" s="181"/>
      <c r="AD16" s="181"/>
    </row>
    <row r="17" spans="1:30" ht="17.100000000000001" customHeight="1" x14ac:dyDescent="0.25">
      <c r="A17" s="184">
        <v>3</v>
      </c>
      <c r="B17" s="185" t="s">
        <v>272</v>
      </c>
      <c r="C17" s="186"/>
      <c r="D17" s="180"/>
      <c r="E17" s="180"/>
      <c r="F17" s="180"/>
      <c r="G17" s="180"/>
      <c r="H17" s="181"/>
      <c r="I17" s="181"/>
      <c r="J17" s="181"/>
      <c r="K17" s="181"/>
      <c r="L17" s="181"/>
      <c r="M17" s="181"/>
      <c r="N17" s="181"/>
      <c r="O17" s="181"/>
      <c r="P17" s="181"/>
      <c r="Q17" s="181"/>
      <c r="R17" s="181"/>
      <c r="S17" s="181"/>
      <c r="T17" s="181"/>
      <c r="U17" s="181"/>
      <c r="V17" s="181"/>
      <c r="W17" s="181"/>
      <c r="X17" s="181"/>
      <c r="Y17" s="181"/>
      <c r="Z17" s="181"/>
      <c r="AA17" s="181"/>
      <c r="AB17" s="181"/>
      <c r="AC17" s="181"/>
      <c r="AD17" s="181"/>
    </row>
    <row r="18" spans="1:30" s="3" customFormat="1" ht="19.5" customHeight="1" x14ac:dyDescent="0.25">
      <c r="A18" s="183" t="s">
        <v>269</v>
      </c>
      <c r="B18" s="194" t="s">
        <v>268</v>
      </c>
      <c r="C18" s="188">
        <v>394000</v>
      </c>
      <c r="D18" s="98"/>
      <c r="E18" s="98"/>
      <c r="F18" s="98"/>
      <c r="G18" s="98"/>
      <c r="H18" s="101"/>
      <c r="I18" s="101"/>
      <c r="J18" s="101"/>
      <c r="K18" s="101"/>
      <c r="L18" s="101"/>
      <c r="M18" s="101"/>
      <c r="N18" s="101"/>
      <c r="O18" s="101"/>
      <c r="P18" s="101"/>
      <c r="Q18" s="101"/>
      <c r="R18" s="101"/>
      <c r="S18" s="101"/>
      <c r="T18" s="101"/>
      <c r="U18" s="101"/>
      <c r="V18" s="101"/>
      <c r="W18" s="101"/>
      <c r="X18" s="101"/>
      <c r="Y18" s="101"/>
      <c r="Z18" s="101"/>
      <c r="AA18" s="101"/>
      <c r="AB18" s="101"/>
      <c r="AC18" s="101"/>
      <c r="AD18" s="101"/>
    </row>
    <row r="19" spans="1:30" s="3" customFormat="1" ht="18" customHeight="1" x14ac:dyDescent="0.25">
      <c r="A19" s="183" t="s">
        <v>283</v>
      </c>
      <c r="B19" s="194" t="s">
        <v>276</v>
      </c>
      <c r="C19" s="113"/>
      <c r="D19" s="98"/>
      <c r="E19" s="98"/>
      <c r="F19" s="98"/>
      <c r="G19" s="98"/>
      <c r="H19" s="101"/>
      <c r="I19" s="101"/>
      <c r="J19" s="101"/>
      <c r="K19" s="101"/>
      <c r="L19" s="101"/>
      <c r="M19" s="101"/>
      <c r="N19" s="101"/>
      <c r="O19" s="101"/>
      <c r="P19" s="101"/>
      <c r="Q19" s="101"/>
      <c r="R19" s="101"/>
      <c r="S19" s="101"/>
      <c r="T19" s="101"/>
      <c r="U19" s="101"/>
      <c r="V19" s="101"/>
      <c r="W19" s="101"/>
      <c r="X19" s="101"/>
      <c r="Y19" s="101"/>
      <c r="Z19" s="101"/>
      <c r="AA19" s="101"/>
      <c r="AB19" s="101"/>
      <c r="AC19" s="101"/>
      <c r="AD19" s="101"/>
    </row>
    <row r="20" spans="1:30" ht="19.5" customHeight="1" x14ac:dyDescent="0.25">
      <c r="A20" s="184">
        <v>1</v>
      </c>
      <c r="B20" s="90" t="s">
        <v>277</v>
      </c>
      <c r="C20" s="186">
        <v>300974720</v>
      </c>
      <c r="D20" s="180"/>
      <c r="E20" s="180"/>
      <c r="F20" s="180"/>
      <c r="G20" s="180"/>
      <c r="H20" s="181"/>
      <c r="I20" s="181"/>
      <c r="J20" s="181"/>
      <c r="K20" s="181"/>
      <c r="L20" s="181"/>
      <c r="M20" s="181"/>
      <c r="N20" s="181"/>
      <c r="O20" s="181"/>
      <c r="P20" s="181"/>
      <c r="Q20" s="181"/>
      <c r="R20" s="181"/>
      <c r="S20" s="181"/>
      <c r="T20" s="181"/>
      <c r="U20" s="181"/>
      <c r="V20" s="181"/>
      <c r="W20" s="181"/>
      <c r="X20" s="181"/>
      <c r="Y20" s="181"/>
      <c r="Z20" s="181"/>
      <c r="AA20" s="181"/>
      <c r="AB20" s="181"/>
      <c r="AC20" s="181"/>
      <c r="AD20" s="181"/>
    </row>
    <row r="21" spans="1:30" ht="21.6" customHeight="1" x14ac:dyDescent="0.25">
      <c r="A21" s="184">
        <v>2</v>
      </c>
      <c r="B21" s="185" t="s">
        <v>278</v>
      </c>
      <c r="C21" s="189">
        <v>99124007</v>
      </c>
      <c r="D21" s="182"/>
      <c r="E21" s="180"/>
      <c r="F21" s="180"/>
      <c r="G21" s="180"/>
      <c r="H21" s="181"/>
      <c r="I21" s="181"/>
      <c r="J21" s="181"/>
      <c r="K21" s="181"/>
      <c r="L21" s="181"/>
      <c r="M21" s="181"/>
      <c r="N21" s="181"/>
      <c r="O21" s="181"/>
      <c r="P21" s="181"/>
      <c r="Q21" s="181"/>
      <c r="R21" s="181"/>
      <c r="S21" s="181"/>
      <c r="T21" s="181"/>
      <c r="U21" s="181"/>
      <c r="V21" s="181"/>
      <c r="W21" s="181"/>
      <c r="X21" s="181"/>
      <c r="Y21" s="181"/>
      <c r="Z21" s="181"/>
      <c r="AA21" s="181"/>
      <c r="AB21" s="181"/>
      <c r="AC21" s="181"/>
      <c r="AD21" s="181"/>
    </row>
    <row r="22" spans="1:30" ht="21.6" customHeight="1" x14ac:dyDescent="0.25">
      <c r="A22" s="98"/>
      <c r="B22" s="99"/>
      <c r="C22" s="70" t="s">
        <v>327</v>
      </c>
      <c r="D22" s="100"/>
      <c r="E22" s="98"/>
      <c r="F22" s="98"/>
      <c r="G22" s="98"/>
      <c r="H22" s="101"/>
      <c r="I22" s="101"/>
      <c r="J22" s="101"/>
      <c r="K22" s="101"/>
      <c r="L22" s="101"/>
      <c r="M22" s="101"/>
      <c r="N22" s="101"/>
      <c r="O22" s="101"/>
      <c r="P22" s="101"/>
      <c r="Q22" s="101"/>
      <c r="R22" s="101"/>
      <c r="S22" s="101"/>
      <c r="T22" s="101"/>
      <c r="U22" s="101"/>
      <c r="V22" s="101"/>
      <c r="W22" s="101"/>
      <c r="X22" s="101"/>
      <c r="Y22" s="101"/>
      <c r="Z22" s="101"/>
      <c r="AA22" s="101"/>
      <c r="AB22" s="101"/>
      <c r="AC22" s="101"/>
      <c r="AD22" s="101"/>
    </row>
    <row r="23" spans="1:30" ht="21.6" customHeight="1" x14ac:dyDescent="0.25">
      <c r="A23" s="98"/>
      <c r="B23" s="195" t="s">
        <v>173</v>
      </c>
      <c r="C23" s="195" t="s">
        <v>46</v>
      </c>
      <c r="D23" s="100"/>
      <c r="E23" s="98"/>
      <c r="F23" s="98"/>
      <c r="G23" s="98"/>
      <c r="H23" s="101"/>
      <c r="I23" s="101"/>
      <c r="J23" s="101"/>
      <c r="K23" s="101"/>
      <c r="L23" s="101"/>
      <c r="M23" s="101"/>
      <c r="N23" s="101"/>
      <c r="O23" s="101"/>
      <c r="P23" s="101"/>
      <c r="Q23" s="101"/>
      <c r="R23" s="101"/>
      <c r="S23" s="101"/>
      <c r="T23" s="101"/>
      <c r="U23" s="101"/>
      <c r="V23" s="101"/>
      <c r="W23" s="101"/>
      <c r="X23" s="101"/>
      <c r="Y23" s="101"/>
      <c r="Z23" s="101"/>
      <c r="AA23" s="101"/>
      <c r="AB23" s="101"/>
      <c r="AC23" s="101"/>
      <c r="AD23" s="101"/>
    </row>
    <row r="24" spans="1:30" ht="24" customHeight="1" x14ac:dyDescent="0.25">
      <c r="B24" s="197"/>
      <c r="C24" s="42"/>
      <c r="D24" s="89"/>
      <c r="G24" s="198"/>
    </row>
    <row r="25" spans="1:30" x14ac:dyDescent="0.25">
      <c r="A25" s="43"/>
      <c r="B25" s="197"/>
      <c r="C25" s="42"/>
      <c r="D25" s="196"/>
      <c r="G25" s="91"/>
      <c r="H25" s="43"/>
      <c r="I25" s="2"/>
      <c r="J25" s="2"/>
    </row>
    <row r="26" spans="1:30" x14ac:dyDescent="0.25">
      <c r="B26" s="197"/>
      <c r="C26" s="42"/>
      <c r="D26" s="3"/>
      <c r="G26" s="91"/>
      <c r="H26" s="91"/>
      <c r="I26" s="2"/>
      <c r="J26" s="2"/>
    </row>
    <row r="27" spans="1:30" x14ac:dyDescent="0.25">
      <c r="B27" s="197"/>
      <c r="C27" s="42"/>
      <c r="D27" s="3"/>
      <c r="G27" s="91"/>
      <c r="H27" s="91"/>
      <c r="I27" s="2"/>
      <c r="J27" s="2"/>
    </row>
    <row r="28" spans="1:30" x14ac:dyDescent="0.25">
      <c r="B28" s="197" t="s">
        <v>50</v>
      </c>
      <c r="C28" s="195" t="s">
        <v>51</v>
      </c>
      <c r="D28" s="3"/>
      <c r="H28" s="92"/>
      <c r="I28" s="2"/>
      <c r="J28" s="2"/>
    </row>
    <row r="29" spans="1:30" x14ac:dyDescent="0.25">
      <c r="C29" s="191"/>
      <c r="D29" s="3"/>
      <c r="I29" s="2"/>
      <c r="J29" s="2"/>
    </row>
    <row r="30" spans="1:30" x14ac:dyDescent="0.25">
      <c r="C30" s="91"/>
      <c r="D30" s="91"/>
      <c r="G30" s="91"/>
      <c r="I30" s="2"/>
      <c r="J30" s="2"/>
    </row>
    <row r="31" spans="1:30" x14ac:dyDescent="0.25">
      <c r="E31" s="91"/>
      <c r="F31" s="91"/>
      <c r="G31" s="91"/>
      <c r="H31" s="91"/>
      <c r="I31" s="2"/>
      <c r="J31" s="2"/>
    </row>
  </sheetData>
  <mergeCells count="1">
    <mergeCell ref="A4:C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QT_NSNN</vt:lpstr>
      <vt:lpstr>QT_NGUON THU DV</vt:lpstr>
      <vt:lpstr>QT_THU HO CHI HO</vt:lpstr>
      <vt:lpstr>QT_TAI TRO GIAO DUC</vt:lpstr>
      <vt:lpstr>MUC THU HP _THU KHAC</vt:lpstr>
      <vt:lpstr>CS_MIEN GIAM_HO TRO CPHT</vt:lpstr>
      <vt:lpstr>CAC KHOAN CHI NH </vt:lpstr>
      <vt:lpstr>'MUC THU HP _THU KHAC'!Print_Titles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COTHU</dc:creator>
  <cp:lastModifiedBy>Nguyen Le Quang Vinh</cp:lastModifiedBy>
  <cp:lastPrinted>2023-10-20T01:38:29Z</cp:lastPrinted>
  <dcterms:created xsi:type="dcterms:W3CDTF">2012-02-14T10:25:27Z</dcterms:created>
  <dcterms:modified xsi:type="dcterms:W3CDTF">2024-01-26T02:03:44Z</dcterms:modified>
</cp:coreProperties>
</file>